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RREO\ARREGLOS\"/>
    </mc:Choice>
  </mc:AlternateContent>
  <bookViews>
    <workbookView xWindow="600" yWindow="390" windowWidth="19875" windowHeight="11025" activeTab="4"/>
  </bookViews>
  <sheets>
    <sheet name="INTRODUCCIÓN" sheetId="4" r:id="rId1"/>
    <sheet name="2020" sheetId="17" r:id="rId2"/>
    <sheet name="2021" sheetId="18" r:id="rId3"/>
    <sheet name="DATOS" sheetId="16" r:id="rId4"/>
    <sheet name="CC.AA." sheetId="14" r:id="rId5"/>
    <sheet name="% TEMP." sheetId="15" r:id="rId6"/>
    <sheet name="CONV. TEMP." sheetId="6" r:id="rId7"/>
    <sheet name="CONV. TEMP. 2" sheetId="19" r:id="rId8"/>
  </sheets>
  <definedNames>
    <definedName name="_xlnm.Print_Area" localSheetId="5">'% TEMP.'!$A$1:$F$59</definedName>
    <definedName name="_xlnm.Print_Area" localSheetId="1">'2020'!$A$36:$M$68</definedName>
    <definedName name="_xlnm.Print_Area" localSheetId="2">'2021'!$A$1:$AA$33</definedName>
    <definedName name="_xlnm.Print_Area" localSheetId="4">CC.AA.!$A$1:$D$35</definedName>
    <definedName name="_xlnm.Print_Area" localSheetId="6">'CONV. TEMP.'!$A$1:$O$37</definedName>
    <definedName name="_xlnm.Print_Area" localSheetId="7">'CONV. TEMP. 2'!$A$4:$D$17</definedName>
    <definedName name="_xlnm.Print_Area" localSheetId="3">DATOS!$A$1:$C$41</definedName>
    <definedName name="_xlnm.Print_Area" localSheetId="0">INTRODUCCIÓN!$A$1:$A$28</definedName>
  </definedNames>
  <calcPr calcId="162913"/>
</workbook>
</file>

<file path=xl/calcChain.xml><?xml version="1.0" encoding="utf-8"?>
<calcChain xmlns="http://schemas.openxmlformats.org/spreadsheetml/2006/main">
  <c r="D17" i="19" l="1"/>
  <c r="D9" i="19"/>
  <c r="D10" i="19"/>
  <c r="D11" i="19"/>
  <c r="D12" i="19"/>
  <c r="D13" i="19"/>
  <c r="D14" i="19"/>
  <c r="D15" i="19"/>
  <c r="D16" i="19"/>
  <c r="D8" i="19"/>
  <c r="C17" i="19"/>
  <c r="B17" i="19"/>
  <c r="M49" i="6" l="1"/>
  <c r="L49" i="6"/>
  <c r="K49" i="6"/>
  <c r="J49" i="6"/>
  <c r="I49" i="6"/>
  <c r="H49" i="6"/>
  <c r="G49" i="6"/>
  <c r="F49" i="6"/>
  <c r="E49" i="6"/>
  <c r="D49" i="6"/>
  <c r="C49" i="6"/>
  <c r="B49" i="6"/>
  <c r="N48" i="6"/>
  <c r="N44" i="6"/>
  <c r="N47" i="6"/>
  <c r="N45" i="6"/>
  <c r="N43" i="6"/>
  <c r="N41" i="6"/>
  <c r="N42" i="6"/>
  <c r="N46" i="6"/>
  <c r="N40" i="6"/>
  <c r="N49" i="6" l="1"/>
  <c r="O48" i="6" s="1"/>
  <c r="Z29" i="18"/>
  <c r="Z28" i="18"/>
  <c r="Z16" i="18"/>
  <c r="Z17" i="18"/>
  <c r="Z18" i="18"/>
  <c r="Z19" i="18"/>
  <c r="Z20" i="18"/>
  <c r="Z21" i="18"/>
  <c r="Z22" i="18"/>
  <c r="Z23" i="18"/>
  <c r="Z24" i="18"/>
  <c r="Z25" i="18"/>
  <c r="Z15" i="18"/>
  <c r="Z12" i="18"/>
  <c r="Z11" i="18"/>
  <c r="Z10" i="18"/>
  <c r="Z7" i="18"/>
  <c r="Z5" i="18"/>
  <c r="Z4" i="18"/>
  <c r="X26" i="18"/>
  <c r="Y29" i="18" s="1"/>
  <c r="Y22" i="18"/>
  <c r="Y21" i="18"/>
  <c r="Y20" i="18"/>
  <c r="Y19" i="18"/>
  <c r="Y18" i="18"/>
  <c r="X6" i="18"/>
  <c r="X8" i="18" s="1"/>
  <c r="O47" i="6" l="1"/>
  <c r="O42" i="6"/>
  <c r="O44" i="6"/>
  <c r="O41" i="6"/>
  <c r="O43" i="6"/>
  <c r="O40" i="6"/>
  <c r="O45" i="6"/>
  <c r="O46" i="6"/>
  <c r="Y16" i="18"/>
  <c r="Y24" i="18"/>
  <c r="Y11" i="18"/>
  <c r="Y5" i="18"/>
  <c r="Y10" i="18"/>
  <c r="Y12" i="18"/>
  <c r="Y28" i="18"/>
  <c r="X31" i="18"/>
  <c r="X32" i="18"/>
  <c r="Y4" i="18"/>
  <c r="Y6" i="18" s="1"/>
  <c r="Y8" i="18" s="1"/>
  <c r="Y7" i="18"/>
  <c r="Y15" i="18"/>
  <c r="Y17" i="18"/>
  <c r="Y25" i="18"/>
  <c r="W21" i="18"/>
  <c r="W19" i="18"/>
  <c r="U21" i="18"/>
  <c r="U19" i="18"/>
  <c r="S21" i="18"/>
  <c r="S19" i="18"/>
  <c r="V6" i="18"/>
  <c r="V8" i="18" s="1"/>
  <c r="W7" i="18" s="1"/>
  <c r="V26" i="18"/>
  <c r="V32" i="18" s="1"/>
  <c r="O49" i="6" l="1"/>
  <c r="Y23" i="18"/>
  <c r="Y26" i="18" s="1"/>
  <c r="X33" i="18"/>
  <c r="Y32" i="18" s="1"/>
  <c r="W18" i="18"/>
  <c r="W20" i="18"/>
  <c r="W22" i="18"/>
  <c r="W16" i="18"/>
  <c r="W24" i="18"/>
  <c r="W15" i="18"/>
  <c r="W17" i="18"/>
  <c r="W25" i="18"/>
  <c r="W29" i="18"/>
  <c r="W5" i="18"/>
  <c r="W4" i="18"/>
  <c r="W12" i="18"/>
  <c r="W10" i="18"/>
  <c r="V31" i="18"/>
  <c r="W11" i="18"/>
  <c r="W28" i="18"/>
  <c r="K37" i="6"/>
  <c r="B31" i="15"/>
  <c r="B41" i="15"/>
  <c r="B39" i="15"/>
  <c r="B11" i="15"/>
  <c r="B33" i="15"/>
  <c r="B50" i="15"/>
  <c r="B7" i="15"/>
  <c r="B51" i="15"/>
  <c r="B19" i="15"/>
  <c r="B32" i="15"/>
  <c r="B16" i="15"/>
  <c r="B14" i="15"/>
  <c r="B21" i="15"/>
  <c r="B46" i="15"/>
  <c r="B54" i="15"/>
  <c r="B17" i="15"/>
  <c r="B6" i="15"/>
  <c r="B40" i="15"/>
  <c r="B36" i="15"/>
  <c r="B25" i="15"/>
  <c r="B55" i="15"/>
  <c r="B8" i="15"/>
  <c r="B9" i="15"/>
  <c r="B12" i="15"/>
  <c r="B48" i="15"/>
  <c r="B57" i="15"/>
  <c r="B5" i="15"/>
  <c r="B23" i="15"/>
  <c r="B52" i="15"/>
  <c r="B53" i="15"/>
  <c r="B45" i="15"/>
  <c r="B56" i="15"/>
  <c r="B20" i="15"/>
  <c r="B35" i="15"/>
  <c r="B28" i="15"/>
  <c r="B13" i="15"/>
  <c r="B44" i="15"/>
  <c r="B10" i="15"/>
  <c r="B49" i="15"/>
  <c r="B26" i="15"/>
  <c r="B47" i="15"/>
  <c r="B27" i="15"/>
  <c r="B15" i="15"/>
  <c r="B38" i="15"/>
  <c r="B42" i="15"/>
  <c r="B37" i="15"/>
  <c r="B43" i="15"/>
  <c r="B24" i="15"/>
  <c r="B22" i="15"/>
  <c r="B29" i="15"/>
  <c r="B34" i="15"/>
  <c r="B30" i="15"/>
  <c r="B18" i="15"/>
  <c r="Y31" i="18" l="1"/>
  <c r="Y33" i="18" s="1"/>
  <c r="V33" i="18"/>
  <c r="W32" i="18" s="1"/>
  <c r="W23" i="18"/>
  <c r="W6" i="18"/>
  <c r="W8" i="18" s="1"/>
  <c r="W26" i="18"/>
  <c r="W31" i="18"/>
  <c r="T26" i="18"/>
  <c r="R26" i="18"/>
  <c r="P26" i="18"/>
  <c r="N26" i="18"/>
  <c r="N32" i="18" s="1"/>
  <c r="T6" i="18"/>
  <c r="T8" i="18" s="1"/>
  <c r="R6" i="18"/>
  <c r="R8" i="18" s="1"/>
  <c r="P6" i="18"/>
  <c r="P8" i="18" s="1"/>
  <c r="N6" i="18"/>
  <c r="N8" i="18" s="1"/>
  <c r="Q29" i="18" l="1"/>
  <c r="Q20" i="18"/>
  <c r="Q16" i="18"/>
  <c r="Q24" i="18"/>
  <c r="Q18" i="18"/>
  <c r="U29" i="18"/>
  <c r="U24" i="18"/>
  <c r="U22" i="18"/>
  <c r="U20" i="18"/>
  <c r="U18" i="18"/>
  <c r="U16" i="18"/>
  <c r="U25" i="18"/>
  <c r="U17" i="18"/>
  <c r="U15" i="18"/>
  <c r="R32" i="18"/>
  <c r="S25" i="18"/>
  <c r="S17" i="18"/>
  <c r="S15" i="18"/>
  <c r="S24" i="18"/>
  <c r="S22" i="18"/>
  <c r="S20" i="18"/>
  <c r="S18" i="18"/>
  <c r="S16" i="18"/>
  <c r="W33" i="18"/>
  <c r="Q19" i="18"/>
  <c r="Q22" i="18"/>
  <c r="Q21" i="18"/>
  <c r="Q25" i="18"/>
  <c r="O15" i="18"/>
  <c r="O20" i="18"/>
  <c r="O22" i="18"/>
  <c r="O16" i="18"/>
  <c r="O23" i="18"/>
  <c r="O19" i="18"/>
  <c r="O25" i="18"/>
  <c r="O24" i="18"/>
  <c r="O18" i="18"/>
  <c r="O21" i="18"/>
  <c r="O17" i="18"/>
  <c r="Q15" i="18"/>
  <c r="Q17" i="18"/>
  <c r="N31" i="18"/>
  <c r="O12" i="18"/>
  <c r="O11" i="18"/>
  <c r="O10" i="18"/>
  <c r="O7" i="18"/>
  <c r="O5" i="18"/>
  <c r="O4" i="18"/>
  <c r="R31" i="18"/>
  <c r="S23" i="18" s="1"/>
  <c r="S12" i="18"/>
  <c r="S11" i="18"/>
  <c r="S10" i="18"/>
  <c r="S7" i="18"/>
  <c r="S5" i="18"/>
  <c r="S4" i="18"/>
  <c r="Q12" i="18"/>
  <c r="Q11" i="18"/>
  <c r="Q10" i="18"/>
  <c r="Q7" i="18"/>
  <c r="Q5" i="18"/>
  <c r="Q4" i="18"/>
  <c r="P31" i="18"/>
  <c r="U12" i="18"/>
  <c r="U11" i="18"/>
  <c r="U10" i="18"/>
  <c r="U7" i="18"/>
  <c r="U5" i="18"/>
  <c r="U4" i="18"/>
  <c r="T31" i="18"/>
  <c r="U23" i="18" s="1"/>
  <c r="O28" i="18"/>
  <c r="S28" i="18"/>
  <c r="O29" i="18"/>
  <c r="S29" i="18"/>
  <c r="P32" i="18"/>
  <c r="Q23" i="18" s="1"/>
  <c r="T32" i="18"/>
  <c r="Q28" i="18"/>
  <c r="U28" i="18"/>
  <c r="Q6" i="18" l="1"/>
  <c r="Q8" i="18" s="1"/>
  <c r="S6" i="18"/>
  <c r="S8" i="18" s="1"/>
  <c r="T33" i="18"/>
  <c r="U32" i="18" s="1"/>
  <c r="R33" i="18"/>
  <c r="S32" i="18" s="1"/>
  <c r="U6" i="18"/>
  <c r="U8" i="18" s="1"/>
  <c r="P33" i="18"/>
  <c r="Q32" i="18" s="1"/>
  <c r="O6" i="18"/>
  <c r="O8" i="18" s="1"/>
  <c r="N33" i="18"/>
  <c r="O32" i="18" s="1"/>
  <c r="D26" i="18"/>
  <c r="F26" i="18"/>
  <c r="H26" i="18"/>
  <c r="J26" i="18"/>
  <c r="L26" i="18"/>
  <c r="B26" i="18"/>
  <c r="S26" i="18" l="1"/>
  <c r="U26" i="18"/>
  <c r="Q31" i="18"/>
  <c r="Q33" i="18" s="1"/>
  <c r="S31" i="18"/>
  <c r="S33" i="18" s="1"/>
  <c r="U31" i="18"/>
  <c r="U33" i="18" s="1"/>
  <c r="O31" i="18"/>
  <c r="O33" i="18" s="1"/>
  <c r="Q26" i="18" l="1"/>
  <c r="O26" i="18"/>
  <c r="D41" i="15" l="1"/>
  <c r="D33" i="15"/>
  <c r="D7" i="15"/>
  <c r="D19" i="15"/>
  <c r="D16" i="15"/>
  <c r="D21" i="15"/>
  <c r="D54" i="15"/>
  <c r="D6" i="15"/>
  <c r="D36" i="15"/>
  <c r="D55" i="15"/>
  <c r="D9" i="15"/>
  <c r="D48" i="15"/>
  <c r="D5" i="15"/>
  <c r="D52" i="15"/>
  <c r="D45" i="15"/>
  <c r="D20" i="15"/>
  <c r="D28" i="15"/>
  <c r="D44" i="15"/>
  <c r="D49" i="15"/>
  <c r="D47" i="15"/>
  <c r="D15" i="15"/>
  <c r="D42" i="15"/>
  <c r="D43" i="15"/>
  <c r="D22" i="15"/>
  <c r="D34" i="15"/>
  <c r="D18" i="15"/>
  <c r="F11" i="15" l="1"/>
  <c r="D11" i="15"/>
  <c r="F30" i="15"/>
  <c r="D30" i="15"/>
  <c r="F29" i="15"/>
  <c r="D29" i="15"/>
  <c r="F24" i="15"/>
  <c r="D24" i="15"/>
  <c r="F37" i="15"/>
  <c r="D37" i="15"/>
  <c r="F38" i="15"/>
  <c r="D38" i="15"/>
  <c r="F27" i="15"/>
  <c r="D27" i="15"/>
  <c r="F26" i="15"/>
  <c r="D26" i="15"/>
  <c r="F10" i="15"/>
  <c r="D10" i="15"/>
  <c r="F13" i="15"/>
  <c r="D13" i="15"/>
  <c r="F35" i="15"/>
  <c r="D35" i="15"/>
  <c r="F56" i="15"/>
  <c r="D56" i="15"/>
  <c r="F53" i="15"/>
  <c r="D53" i="15"/>
  <c r="F23" i="15"/>
  <c r="D23" i="15"/>
  <c r="F57" i="15"/>
  <c r="D57" i="15"/>
  <c r="F12" i="15"/>
  <c r="D12" i="15"/>
  <c r="F8" i="15"/>
  <c r="D8" i="15"/>
  <c r="F25" i="15"/>
  <c r="D25" i="15"/>
  <c r="F40" i="15"/>
  <c r="D40" i="15"/>
  <c r="F17" i="15"/>
  <c r="D17" i="15"/>
  <c r="F46" i="15"/>
  <c r="D46" i="15"/>
  <c r="F14" i="15"/>
  <c r="D14" i="15"/>
  <c r="F32" i="15"/>
  <c r="D32" i="15"/>
  <c r="F51" i="15"/>
  <c r="D51" i="15"/>
  <c r="F50" i="15"/>
  <c r="D50" i="15"/>
  <c r="F39" i="15"/>
  <c r="D39" i="15"/>
  <c r="F31" i="15"/>
  <c r="D31" i="15"/>
  <c r="F18" i="15"/>
  <c r="F34" i="15"/>
  <c r="F22" i="15"/>
  <c r="F43" i="15"/>
  <c r="F42" i="15"/>
  <c r="F15" i="15"/>
  <c r="F47" i="15"/>
  <c r="F49" i="15"/>
  <c r="F44" i="15"/>
  <c r="F28" i="15"/>
  <c r="F20" i="15"/>
  <c r="F45" i="15"/>
  <c r="F52" i="15"/>
  <c r="F5" i="15"/>
  <c r="F48" i="15"/>
  <c r="F9" i="15"/>
  <c r="F55" i="15"/>
  <c r="F36" i="15"/>
  <c r="F6" i="15"/>
  <c r="F54" i="15"/>
  <c r="F21" i="15"/>
  <c r="F16" i="15"/>
  <c r="F19" i="15"/>
  <c r="F7" i="15"/>
  <c r="F33" i="15"/>
  <c r="F41" i="15"/>
  <c r="L6" i="18"/>
  <c r="M29" i="18"/>
  <c r="L8" i="18"/>
  <c r="M11" i="18" s="1"/>
  <c r="Z26" i="18" l="1"/>
  <c r="Z32" i="18" s="1"/>
  <c r="L32" i="18"/>
  <c r="L31" i="18"/>
  <c r="M23" i="18"/>
  <c r="M20" i="18"/>
  <c r="M25" i="18"/>
  <c r="M21" i="18"/>
  <c r="M17" i="18"/>
  <c r="M15" i="18"/>
  <c r="M24" i="18"/>
  <c r="M22" i="18"/>
  <c r="M19" i="18"/>
  <c r="M18" i="18"/>
  <c r="M16" i="18"/>
  <c r="M28" i="18"/>
  <c r="M5" i="18"/>
  <c r="M10" i="18"/>
  <c r="M12" i="18"/>
  <c r="M4" i="18"/>
  <c r="M7" i="18"/>
  <c r="J6" i="18"/>
  <c r="J8" i="18"/>
  <c r="K7" i="18" s="1"/>
  <c r="B36" i="16"/>
  <c r="C25" i="16" l="1"/>
  <c r="C27" i="16"/>
  <c r="C31" i="16"/>
  <c r="C28" i="16"/>
  <c r="C34" i="16"/>
  <c r="C35" i="16"/>
  <c r="C29" i="16"/>
  <c r="C33" i="16"/>
  <c r="C26" i="16"/>
  <c r="C32" i="16"/>
  <c r="C30" i="16"/>
  <c r="M26" i="18"/>
  <c r="J32" i="18"/>
  <c r="K16" i="18"/>
  <c r="K17" i="18"/>
  <c r="K23" i="18"/>
  <c r="K20" i="18"/>
  <c r="K24" i="18"/>
  <c r="K15" i="18"/>
  <c r="K19" i="18"/>
  <c r="K18" i="18"/>
  <c r="K21" i="18"/>
  <c r="K22" i="18"/>
  <c r="K25" i="18"/>
  <c r="L33" i="18"/>
  <c r="M31" i="18" s="1"/>
  <c r="M6" i="18"/>
  <c r="M8" i="18" s="1"/>
  <c r="K4" i="18"/>
  <c r="K10" i="18"/>
  <c r="K12" i="18"/>
  <c r="K29" i="18"/>
  <c r="K28" i="18"/>
  <c r="K11" i="18"/>
  <c r="J31" i="18"/>
  <c r="J33" i="18" s="1"/>
  <c r="K31" i="18" s="1"/>
  <c r="K5" i="18"/>
  <c r="H8" i="18"/>
  <c r="I7" i="18" s="1"/>
  <c r="K26" i="18" l="1"/>
  <c r="K6" i="18"/>
  <c r="K8" i="18" s="1"/>
  <c r="M32" i="18"/>
  <c r="M33" i="18" s="1"/>
  <c r="AA22" i="18"/>
  <c r="I5" i="18"/>
  <c r="I10" i="18"/>
  <c r="I12" i="18"/>
  <c r="H31" i="18"/>
  <c r="AA28" i="18"/>
  <c r="AA20" i="18"/>
  <c r="AA19" i="18"/>
  <c r="AA15" i="18"/>
  <c r="AA23" i="18"/>
  <c r="AA16" i="18"/>
  <c r="AA24" i="18"/>
  <c r="I19" i="18"/>
  <c r="I29" i="18"/>
  <c r="H32" i="18"/>
  <c r="I28" i="18"/>
  <c r="AA25" i="18"/>
  <c r="AA17" i="18"/>
  <c r="AA21" i="18"/>
  <c r="AA29" i="18"/>
  <c r="AA18" i="18"/>
  <c r="K32" i="18"/>
  <c r="K33" i="18" s="1"/>
  <c r="I24" i="18"/>
  <c r="I21" i="18"/>
  <c r="I25" i="18"/>
  <c r="I18" i="18"/>
  <c r="I17" i="18"/>
  <c r="I11" i="18"/>
  <c r="I15" i="18"/>
  <c r="I20" i="18"/>
  <c r="I22" i="18"/>
  <c r="I16" i="18"/>
  <c r="I23" i="18"/>
  <c r="I4" i="18"/>
  <c r="I6" i="18" s="1"/>
  <c r="I8" i="18" s="1"/>
  <c r="I26" i="18" l="1"/>
  <c r="H33" i="18"/>
  <c r="I31" i="18" s="1"/>
  <c r="AA26" i="18"/>
  <c r="D32" i="18"/>
  <c r="D6" i="18"/>
  <c r="D8" i="18" s="1"/>
  <c r="I32" i="18" l="1"/>
  <c r="I33" i="18" s="1"/>
  <c r="E11" i="18"/>
  <c r="E5" i="18"/>
  <c r="D31" i="18"/>
  <c r="E25" i="18"/>
  <c r="E19" i="18"/>
  <c r="E23" i="18"/>
  <c r="E21" i="18"/>
  <c r="E18" i="18"/>
  <c r="E28" i="18"/>
  <c r="E20" i="18"/>
  <c r="E15" i="18"/>
  <c r="E17" i="18"/>
  <c r="E24" i="18"/>
  <c r="E16" i="18"/>
  <c r="E22" i="18"/>
  <c r="E29" i="18"/>
  <c r="D33" i="18"/>
  <c r="E31" i="18" s="1"/>
  <c r="E10" i="18"/>
  <c r="E12" i="18"/>
  <c r="E4" i="18"/>
  <c r="E7" i="18"/>
  <c r="G18" i="18"/>
  <c r="F6" i="18"/>
  <c r="F8" i="18" s="1"/>
  <c r="E26" i="18" l="1"/>
  <c r="E6" i="18"/>
  <c r="E8" i="18" s="1"/>
  <c r="E32" i="18"/>
  <c r="E33" i="18" s="1"/>
  <c r="G24" i="18"/>
  <c r="G19" i="18"/>
  <c r="G15" i="18"/>
  <c r="G16" i="18"/>
  <c r="G22" i="18"/>
  <c r="F32" i="18"/>
  <c r="G25" i="18"/>
  <c r="G23" i="18"/>
  <c r="G21" i="18"/>
  <c r="G20" i="18"/>
  <c r="G17" i="18"/>
  <c r="G29" i="18"/>
  <c r="F31" i="18"/>
  <c r="G12" i="18"/>
  <c r="G10" i="18"/>
  <c r="G5" i="18"/>
  <c r="G11" i="18"/>
  <c r="G7" i="18"/>
  <c r="G4" i="18"/>
  <c r="G28" i="18"/>
  <c r="G26" i="18" l="1"/>
  <c r="G6" i="18"/>
  <c r="G8" i="18" s="1"/>
  <c r="F33" i="18"/>
  <c r="G32" i="18" s="1"/>
  <c r="M37" i="6"/>
  <c r="L37" i="6"/>
  <c r="J37" i="6"/>
  <c r="I37" i="6"/>
  <c r="H37" i="6"/>
  <c r="G37" i="6"/>
  <c r="F37" i="6"/>
  <c r="E37" i="6"/>
  <c r="D37" i="6"/>
  <c r="C37" i="6"/>
  <c r="B37" i="6"/>
  <c r="N36" i="6"/>
  <c r="N35" i="6"/>
  <c r="N34" i="6"/>
  <c r="N33" i="6"/>
  <c r="N32" i="6"/>
  <c r="N31" i="6"/>
  <c r="N30" i="6"/>
  <c r="N29" i="6"/>
  <c r="N28" i="6"/>
  <c r="G31" i="18" l="1"/>
  <c r="G33" i="18" s="1"/>
  <c r="N37" i="6"/>
  <c r="O34" i="6" s="1"/>
  <c r="C16" i="18"/>
  <c r="B6" i="18"/>
  <c r="B8" i="18" l="1"/>
  <c r="C7" i="18" s="1"/>
  <c r="Z6" i="18"/>
  <c r="Z8" i="18" s="1"/>
  <c r="C19" i="18"/>
  <c r="C18" i="18"/>
  <c r="C21" i="18"/>
  <c r="C23" i="18"/>
  <c r="C17" i="18"/>
  <c r="C25" i="18"/>
  <c r="C20" i="18"/>
  <c r="C22" i="18"/>
  <c r="C24" i="18"/>
  <c r="B32" i="18"/>
  <c r="C15" i="18"/>
  <c r="O35" i="6"/>
  <c r="O30" i="6"/>
  <c r="O32" i="6"/>
  <c r="O29" i="6"/>
  <c r="O36" i="6"/>
  <c r="O31" i="6"/>
  <c r="O28" i="6"/>
  <c r="O33" i="6"/>
  <c r="C5" i="18"/>
  <c r="C4" i="18"/>
  <c r="B31" i="18"/>
  <c r="C12" i="18"/>
  <c r="C11" i="18"/>
  <c r="C10" i="18"/>
  <c r="C28" i="18"/>
  <c r="C29" i="18"/>
  <c r="L61" i="17"/>
  <c r="L41" i="17"/>
  <c r="L43" i="17" s="1"/>
  <c r="C25" i="6"/>
  <c r="D25" i="6"/>
  <c r="E25" i="6"/>
  <c r="F25" i="6"/>
  <c r="G25" i="6"/>
  <c r="H25" i="6"/>
  <c r="I25" i="6"/>
  <c r="J25" i="6"/>
  <c r="K25" i="6"/>
  <c r="L25" i="6"/>
  <c r="M25" i="6"/>
  <c r="B25" i="6"/>
  <c r="E58" i="15"/>
  <c r="C58" i="15"/>
  <c r="B58" i="15"/>
  <c r="Z31" i="18" l="1"/>
  <c r="AA12" i="18"/>
  <c r="AA7" i="18"/>
  <c r="AA11" i="18"/>
  <c r="AA4" i="18"/>
  <c r="AA10" i="18"/>
  <c r="AA5" i="18"/>
  <c r="C26" i="18"/>
  <c r="F58" i="15"/>
  <c r="D58" i="15"/>
  <c r="C6" i="18"/>
  <c r="C8" i="18" s="1"/>
  <c r="B33" i="18"/>
  <c r="C32" i="18" s="1"/>
  <c r="M64" i="17"/>
  <c r="M51" i="17"/>
  <c r="M53" i="17"/>
  <c r="M55" i="17"/>
  <c r="M57" i="17"/>
  <c r="M59" i="17"/>
  <c r="M50" i="17"/>
  <c r="M52" i="17"/>
  <c r="M54" i="17"/>
  <c r="M56" i="17"/>
  <c r="M58" i="17"/>
  <c r="M60" i="17"/>
  <c r="M46" i="17"/>
  <c r="M40" i="17"/>
  <c r="M45" i="17"/>
  <c r="M47" i="17"/>
  <c r="M63" i="17"/>
  <c r="L66" i="17"/>
  <c r="L67" i="17"/>
  <c r="M39" i="17"/>
  <c r="M41" i="17" s="1"/>
  <c r="M42" i="17"/>
  <c r="N16" i="6"/>
  <c r="N17" i="6"/>
  <c r="N18" i="6"/>
  <c r="N19" i="6"/>
  <c r="N20" i="6"/>
  <c r="N21" i="6"/>
  <c r="N22" i="6"/>
  <c r="N23" i="6"/>
  <c r="N24" i="6"/>
  <c r="AA6" i="18" l="1"/>
  <c r="AA8" i="18" s="1"/>
  <c r="Z33" i="18"/>
  <c r="AA31" i="18" s="1"/>
  <c r="C31" i="18"/>
  <c r="C33" i="18" s="1"/>
  <c r="N25" i="6"/>
  <c r="O16" i="6" s="1"/>
  <c r="M61" i="17"/>
  <c r="M43" i="17"/>
  <c r="L68" i="17"/>
  <c r="M66" i="17" s="1"/>
  <c r="O23" i="6"/>
  <c r="J41" i="17"/>
  <c r="J43" i="17" s="1"/>
  <c r="J66" i="17" s="1"/>
  <c r="J61" i="17"/>
  <c r="AA32" i="18" l="1"/>
  <c r="AA33" i="18" s="1"/>
  <c r="O19" i="6"/>
  <c r="O21" i="6"/>
  <c r="J67" i="17"/>
  <c r="K52" i="17"/>
  <c r="K54" i="17"/>
  <c r="K56" i="17"/>
  <c r="K58" i="17"/>
  <c r="K60" i="17"/>
  <c r="K51" i="17"/>
  <c r="K53" i="17"/>
  <c r="K55" i="17"/>
  <c r="K57" i="17"/>
  <c r="K59" i="17"/>
  <c r="K50" i="17"/>
  <c r="M67" i="17"/>
  <c r="M68" i="17" s="1"/>
  <c r="O17" i="6"/>
  <c r="O20" i="6"/>
  <c r="O22" i="6"/>
  <c r="O24" i="6"/>
  <c r="O18" i="6"/>
  <c r="K63" i="17"/>
  <c r="K64" i="17"/>
  <c r="J68" i="17"/>
  <c r="K67" i="17" s="1"/>
  <c r="K47" i="17"/>
  <c r="K45" i="17"/>
  <c r="K40" i="17"/>
  <c r="K46" i="17"/>
  <c r="K42" i="17"/>
  <c r="K39" i="17"/>
  <c r="O23" i="17"/>
  <c r="O37" i="6" l="1"/>
  <c r="O25" i="6"/>
  <c r="K61" i="17"/>
  <c r="K66" i="17"/>
  <c r="K68" i="17" s="1"/>
  <c r="K41" i="17"/>
  <c r="K43" i="17" s="1"/>
  <c r="O29" i="17"/>
  <c r="O28" i="17"/>
  <c r="O25" i="17"/>
  <c r="O24" i="17"/>
  <c r="O22" i="17"/>
  <c r="O21" i="17"/>
  <c r="O20" i="17"/>
  <c r="O19" i="17"/>
  <c r="O18" i="17"/>
  <c r="O17" i="17"/>
  <c r="O16" i="17"/>
  <c r="O15" i="17"/>
  <c r="O12" i="17"/>
  <c r="O11" i="17"/>
  <c r="O10" i="17"/>
  <c r="O7" i="17"/>
  <c r="O5" i="17"/>
  <c r="O4" i="17"/>
  <c r="O6" i="17" l="1"/>
  <c r="O8" i="17" s="1"/>
  <c r="O26" i="17"/>
  <c r="P18" i="17" s="1"/>
  <c r="H61" i="17"/>
  <c r="H41" i="17"/>
  <c r="I64" i="17" l="1"/>
  <c r="I51" i="17"/>
  <c r="I53" i="17"/>
  <c r="I55" i="17"/>
  <c r="I57" i="17"/>
  <c r="I59" i="17"/>
  <c r="I50" i="17"/>
  <c r="I52" i="17"/>
  <c r="I54" i="17"/>
  <c r="I56" i="17"/>
  <c r="I58" i="17"/>
  <c r="I60" i="17"/>
  <c r="H43" i="17"/>
  <c r="H66" i="17" s="1"/>
  <c r="O33" i="17"/>
  <c r="P29" i="17"/>
  <c r="P23" i="17"/>
  <c r="P19" i="17"/>
  <c r="P15" i="17"/>
  <c r="P7" i="17"/>
  <c r="P24" i="17"/>
  <c r="P20" i="17"/>
  <c r="P16" i="17"/>
  <c r="P10" i="17"/>
  <c r="P25" i="17"/>
  <c r="P21" i="17"/>
  <c r="P17" i="17"/>
  <c r="P11" i="17"/>
  <c r="P4" i="17"/>
  <c r="P28" i="17"/>
  <c r="P22" i="17"/>
  <c r="P12" i="17"/>
  <c r="P5" i="17"/>
  <c r="I39" i="17"/>
  <c r="I63" i="17"/>
  <c r="H67" i="17"/>
  <c r="I46" i="17"/>
  <c r="B35" i="14"/>
  <c r="C35" i="14"/>
  <c r="D35" i="14"/>
  <c r="I47" i="17" l="1"/>
  <c r="I61" i="17"/>
  <c r="I45" i="17"/>
  <c r="H68" i="17"/>
  <c r="I66" i="17" s="1"/>
  <c r="I42" i="17"/>
  <c r="I40" i="17"/>
  <c r="I41" i="17" s="1"/>
  <c r="P26" i="17"/>
  <c r="P6" i="17"/>
  <c r="P8" i="17" s="1"/>
  <c r="I43" i="17" l="1"/>
  <c r="I67" i="17"/>
  <c r="I68" i="17" s="1"/>
  <c r="F61" i="17"/>
  <c r="F41" i="17"/>
  <c r="F43" i="17" s="1"/>
  <c r="F66" i="17" s="1"/>
  <c r="G64" i="17" l="1"/>
  <c r="G51" i="17"/>
  <c r="G53" i="17"/>
  <c r="G55" i="17"/>
  <c r="G57" i="17"/>
  <c r="G59" i="17"/>
  <c r="G50" i="17"/>
  <c r="G52" i="17"/>
  <c r="G54" i="17"/>
  <c r="G56" i="17"/>
  <c r="G58" i="17"/>
  <c r="G60" i="17"/>
  <c r="G63" i="17"/>
  <c r="F67" i="17"/>
  <c r="F68" i="17" s="1"/>
  <c r="G66" i="17" s="1"/>
  <c r="G47" i="17"/>
  <c r="G45" i="17"/>
  <c r="G40" i="17"/>
  <c r="G46" i="17"/>
  <c r="G42" i="17"/>
  <c r="G39" i="17"/>
  <c r="D61" i="17"/>
  <c r="D41" i="17"/>
  <c r="D43" i="17" s="1"/>
  <c r="E46" i="17" s="1"/>
  <c r="G61" i="17" l="1"/>
  <c r="D67" i="17"/>
  <c r="E51" i="17"/>
  <c r="E53" i="17"/>
  <c r="E55" i="17"/>
  <c r="E57" i="17"/>
  <c r="E59" i="17"/>
  <c r="E50" i="17"/>
  <c r="E52" i="17"/>
  <c r="E54" i="17"/>
  <c r="E56" i="17"/>
  <c r="E58" i="17"/>
  <c r="E60" i="17"/>
  <c r="G67" i="17"/>
  <c r="G68" i="17" s="1"/>
  <c r="G41" i="17"/>
  <c r="G43" i="17" s="1"/>
  <c r="E40" i="17"/>
  <c r="E45" i="17"/>
  <c r="E47" i="17"/>
  <c r="E63" i="17"/>
  <c r="D66" i="17"/>
  <c r="E39" i="17"/>
  <c r="E42" i="17"/>
  <c r="E64" i="17"/>
  <c r="D68" i="17"/>
  <c r="E66" i="17" s="1"/>
  <c r="E41" i="17" l="1"/>
  <c r="E43" i="17" s="1"/>
  <c r="E61" i="17"/>
  <c r="E67" i="17"/>
  <c r="E68" i="17" s="1"/>
  <c r="F26" i="17"/>
  <c r="G17" i="17" s="1"/>
  <c r="G24" i="17" l="1"/>
  <c r="G22" i="17"/>
  <c r="G20" i="17"/>
  <c r="G18" i="17"/>
  <c r="G16" i="17"/>
  <c r="G15" i="17"/>
  <c r="G25" i="17"/>
  <c r="G23" i="17"/>
  <c r="G21" i="17"/>
  <c r="G19" i="17"/>
  <c r="G26" i="17" l="1"/>
  <c r="B61" i="17"/>
  <c r="B41" i="17"/>
  <c r="B43" i="17" s="1"/>
  <c r="B5" i="16" l="1"/>
  <c r="C64" i="17"/>
  <c r="C50" i="17"/>
  <c r="C59" i="17"/>
  <c r="C57" i="17"/>
  <c r="C55" i="17"/>
  <c r="C53" i="17"/>
  <c r="C51" i="17"/>
  <c r="C60" i="17"/>
  <c r="C58" i="17"/>
  <c r="C56" i="17"/>
  <c r="C54" i="17"/>
  <c r="C52" i="17"/>
  <c r="C46" i="17"/>
  <c r="B66" i="17"/>
  <c r="C40" i="17"/>
  <c r="C63" i="17"/>
  <c r="B67" i="17"/>
  <c r="C45" i="17"/>
  <c r="C47" i="17"/>
  <c r="C39" i="17"/>
  <c r="C42" i="17"/>
  <c r="C36" i="16" l="1"/>
  <c r="C61" i="17"/>
  <c r="B68" i="17"/>
  <c r="C66" i="17" s="1"/>
  <c r="C41" i="17"/>
  <c r="C67" i="17"/>
  <c r="C68" i="17" s="1"/>
  <c r="C43" i="17"/>
  <c r="L26" i="17"/>
  <c r="L6" i="17"/>
  <c r="L8" i="17" s="1"/>
  <c r="L31" i="17" s="1"/>
  <c r="M29" i="17" l="1"/>
  <c r="M16" i="17"/>
  <c r="M18" i="17"/>
  <c r="M20" i="17"/>
  <c r="M22" i="17"/>
  <c r="M24" i="17"/>
  <c r="M15" i="17"/>
  <c r="M17" i="17"/>
  <c r="M19" i="17"/>
  <c r="M21" i="17"/>
  <c r="M23" i="17"/>
  <c r="M25" i="17"/>
  <c r="M28" i="17"/>
  <c r="L32" i="17"/>
  <c r="L33" i="17" s="1"/>
  <c r="M31" i="17" s="1"/>
  <c r="M12" i="17"/>
  <c r="M10" i="17"/>
  <c r="M5" i="17"/>
  <c r="M7" i="17"/>
  <c r="M4" i="17"/>
  <c r="M6" i="17" s="1"/>
  <c r="M11" i="17"/>
  <c r="J26" i="17"/>
  <c r="J6" i="17"/>
  <c r="J8" i="17" s="1"/>
  <c r="J31" i="17" s="1"/>
  <c r="M26" i="17" l="1"/>
  <c r="K29" i="17"/>
  <c r="K17" i="17"/>
  <c r="K19" i="17"/>
  <c r="K21" i="17"/>
  <c r="K23" i="17"/>
  <c r="K25" i="17"/>
  <c r="K16" i="17"/>
  <c r="K18" i="17"/>
  <c r="K20" i="17"/>
  <c r="K22" i="17"/>
  <c r="K24" i="17"/>
  <c r="K15" i="17"/>
  <c r="M32" i="17"/>
  <c r="M33" i="17" s="1"/>
  <c r="M8" i="17"/>
  <c r="K28" i="17"/>
  <c r="J32" i="17"/>
  <c r="J33" i="17" s="1"/>
  <c r="K31" i="17" s="1"/>
  <c r="K12" i="17"/>
  <c r="K10" i="17"/>
  <c r="K5" i="17"/>
  <c r="K4" i="17"/>
  <c r="K11" i="17"/>
  <c r="K7" i="17"/>
  <c r="K26" i="17" l="1"/>
  <c r="K6" i="17"/>
  <c r="K32" i="17"/>
  <c r="K33" i="17" s="1"/>
  <c r="K8" i="17"/>
  <c r="H6" i="17"/>
  <c r="H8" i="17" s="1"/>
  <c r="H26" i="17"/>
  <c r="H32" i="17" l="1"/>
  <c r="I16" i="17"/>
  <c r="I18" i="17"/>
  <c r="I20" i="17"/>
  <c r="I22" i="17"/>
  <c r="I24" i="17"/>
  <c r="I15" i="17"/>
  <c r="I17" i="17"/>
  <c r="I19" i="17"/>
  <c r="I21" i="17"/>
  <c r="I23" i="17"/>
  <c r="I25" i="17"/>
  <c r="I29" i="17"/>
  <c r="I12" i="17"/>
  <c r="I10" i="17"/>
  <c r="I5" i="17"/>
  <c r="H31" i="17"/>
  <c r="I11" i="17"/>
  <c r="I7" i="17"/>
  <c r="I4" i="17"/>
  <c r="I6" i="17" s="1"/>
  <c r="H33" i="17"/>
  <c r="I31" i="17" s="1"/>
  <c r="I28" i="17"/>
  <c r="I26" i="17" l="1"/>
  <c r="I8" i="17"/>
  <c r="I32" i="17"/>
  <c r="I33" i="17" s="1"/>
  <c r="G29" i="17"/>
  <c r="F6" i="17"/>
  <c r="F8" i="17" s="1"/>
  <c r="F31" i="17" s="1"/>
  <c r="C25" i="14"/>
  <c r="D25" i="14"/>
  <c r="G28" i="17" l="1"/>
  <c r="F32" i="17"/>
  <c r="F33" i="17" s="1"/>
  <c r="G31" i="17" s="1"/>
  <c r="G12" i="17"/>
  <c r="G10" i="17"/>
  <c r="G5" i="17"/>
  <c r="G11" i="17"/>
  <c r="G7" i="17"/>
  <c r="G4" i="17"/>
  <c r="B13" i="16"/>
  <c r="B15" i="16" s="1"/>
  <c r="D26" i="17"/>
  <c r="D6" i="17"/>
  <c r="D8" i="17" s="1"/>
  <c r="E29" i="17" l="1"/>
  <c r="E17" i="17"/>
  <c r="E19" i="17"/>
  <c r="E21" i="17"/>
  <c r="E23" i="17"/>
  <c r="E25" i="17"/>
  <c r="E16" i="17"/>
  <c r="E18" i="17"/>
  <c r="E20" i="17"/>
  <c r="E22" i="17"/>
  <c r="E24" i="17"/>
  <c r="E15" i="17"/>
  <c r="G6" i="17"/>
  <c r="G8" i="17" s="1"/>
  <c r="G32" i="17"/>
  <c r="G33" i="17" s="1"/>
  <c r="E12" i="17"/>
  <c r="E10" i="17"/>
  <c r="E5" i="17"/>
  <c r="D31" i="17"/>
  <c r="E11" i="17"/>
  <c r="E7" i="17"/>
  <c r="E4" i="17"/>
  <c r="E6" i="17" s="1"/>
  <c r="E28" i="17"/>
  <c r="D32" i="17"/>
  <c r="E26" i="17" l="1"/>
  <c r="D33" i="17"/>
  <c r="E31" i="17" s="1"/>
  <c r="E8" i="17"/>
  <c r="E32" i="17" l="1"/>
  <c r="E33" i="17" s="1"/>
  <c r="B26" i="17"/>
  <c r="B6" i="17"/>
  <c r="B8" i="17" s="1"/>
  <c r="C29" i="17" l="1"/>
  <c r="C23" i="17"/>
  <c r="C24" i="17"/>
  <c r="C25" i="17"/>
  <c r="B31" i="17"/>
  <c r="O31" i="17" s="1"/>
  <c r="P31" i="17" s="1"/>
  <c r="C7" i="17"/>
  <c r="B32" i="17"/>
  <c r="O32" i="17" s="1"/>
  <c r="P32" i="17" s="1"/>
  <c r="C4" i="17"/>
  <c r="C5" i="17"/>
  <c r="C10" i="17"/>
  <c r="C11" i="17"/>
  <c r="C12" i="17"/>
  <c r="C15" i="17"/>
  <c r="C16" i="17"/>
  <c r="C17" i="17"/>
  <c r="C18" i="17"/>
  <c r="C19" i="17"/>
  <c r="C20" i="17"/>
  <c r="C21" i="17"/>
  <c r="C22" i="17"/>
  <c r="C28" i="17"/>
  <c r="C26" i="17" l="1"/>
  <c r="P33" i="17"/>
  <c r="C6" i="17"/>
  <c r="C8" i="17" s="1"/>
  <c r="B33" i="17"/>
  <c r="C31" i="17" s="1"/>
  <c r="M13" i="6"/>
  <c r="C32" i="17" l="1"/>
  <c r="C33" i="17" s="1"/>
  <c r="L13" i="6"/>
  <c r="K13" i="6" l="1"/>
  <c r="B25" i="14"/>
  <c r="J13" i="6" l="1"/>
  <c r="B41" i="16"/>
  <c r="C40" i="16" s="1"/>
  <c r="B21" i="16"/>
  <c r="C20" i="16" s="1"/>
  <c r="C11" i="16" l="1"/>
  <c r="C12" i="16"/>
  <c r="B4" i="16"/>
  <c r="C14" i="16"/>
  <c r="C39" i="16"/>
  <c r="C41" i="16" s="1"/>
  <c r="C19" i="16"/>
  <c r="C18" i="16"/>
  <c r="C13" i="16" l="1"/>
  <c r="C15" i="16" s="1"/>
  <c r="C21" i="16"/>
  <c r="B6" i="16"/>
  <c r="C5" i="16" s="1"/>
  <c r="H13" i="6"/>
  <c r="C4" i="16" l="1"/>
  <c r="C6" i="16" s="1"/>
  <c r="I13" i="6"/>
  <c r="G13" i="6" l="1"/>
  <c r="F13" i="6" l="1"/>
  <c r="E13" i="6" l="1"/>
  <c r="D13" i="6" l="1"/>
  <c r="C13" i="6" l="1"/>
  <c r="N4" i="6" l="1"/>
  <c r="N5" i="6"/>
  <c r="N6" i="6"/>
  <c r="N7" i="6"/>
  <c r="N10" i="6"/>
  <c r="N8" i="6"/>
  <c r="N9" i="6"/>
  <c r="N11" i="6"/>
  <c r="N12" i="6"/>
  <c r="B13" i="6"/>
  <c r="N13" i="6" l="1"/>
  <c r="O5" i="6" s="1"/>
  <c r="O6" i="6" l="1"/>
  <c r="O10" i="6"/>
  <c r="O7" i="6"/>
  <c r="O8" i="6"/>
  <c r="O12" i="6"/>
  <c r="O11" i="6"/>
  <c r="O9" i="6"/>
  <c r="O4" i="6"/>
  <c r="O13" i="6" l="1"/>
</calcChain>
</file>

<file path=xl/sharedStrings.xml><?xml version="1.0" encoding="utf-8"?>
<sst xmlns="http://schemas.openxmlformats.org/spreadsheetml/2006/main" count="422" uniqueCount="205">
  <si>
    <t>INDEFINIDOS</t>
  </si>
  <si>
    <t>TOTAL INDEFINIDOS</t>
  </si>
  <si>
    <t>TEMPORALES</t>
  </si>
  <si>
    <t>OBRA O SERVICIO</t>
  </si>
  <si>
    <t>INTERINIDAD</t>
  </si>
  <si>
    <t>RELEVO</t>
  </si>
  <si>
    <t>JUBILACION PARCIAL</t>
  </si>
  <si>
    <t>PRACTICAS</t>
  </si>
  <si>
    <t xml:space="preserve">FORMACION </t>
  </si>
  <si>
    <t>OTROS CONTRATOS</t>
  </si>
  <si>
    <t>TOTAL TEMPORALES</t>
  </si>
  <si>
    <t>TOTAL CONTRATOS</t>
  </si>
  <si>
    <t>INTRODUCCIÓN</t>
  </si>
  <si>
    <t>Se desglosan los diferentes tipos de contratos indefinidos:</t>
  </si>
  <si>
    <t xml:space="preserve">   - ordinarios</t>
  </si>
  <si>
    <t xml:space="preserve">   - conversión de contratos temporales</t>
  </si>
  <si>
    <r>
      <t xml:space="preserve">   -  </t>
    </r>
    <r>
      <rPr>
        <sz val="12"/>
        <rFont val="Arial"/>
        <family val="2"/>
      </rPr>
      <t>para discapacitados</t>
    </r>
  </si>
  <si>
    <t>Así como las conversiones de contratos temporales (en cada una de sus modalidades) en indefinidos.</t>
  </si>
  <si>
    <t>Por otra parte se detallan los contratos temporales celebrados mensualmente en sus diferentes modalidades:</t>
  </si>
  <si>
    <t xml:space="preserve">  - obra o servicio</t>
  </si>
  <si>
    <t xml:space="preserve">  - eventuales por circunstancias de la producción</t>
  </si>
  <si>
    <t xml:space="preserve">  - interinidad</t>
  </si>
  <si>
    <t xml:space="preserve">  - jubilación especial 64 años</t>
  </si>
  <si>
    <t xml:space="preserve">  - relevo</t>
  </si>
  <si>
    <t xml:space="preserve">  - jubilación parcial</t>
  </si>
  <si>
    <t xml:space="preserve">  - discapacitados</t>
  </si>
  <si>
    <t xml:space="preserve">  - practicas</t>
  </si>
  <si>
    <t xml:space="preserve">  - formación</t>
  </si>
  <si>
    <t>Se observa, en general, que:</t>
  </si>
  <si>
    <t xml:space="preserve">  - Del 30 al 40 % de los contratos indefinidos son por conversión de temporales</t>
  </si>
  <si>
    <t xml:space="preserve">  - Más del 80 % de los contratos temporales que se celebran son eventuales o de obra o servicio</t>
  </si>
  <si>
    <t xml:space="preserve">  - Sólo entre el 7 y el 10% de los contratos celebrados son indefinidos</t>
  </si>
  <si>
    <t xml:space="preserve">  - Sólo el 1 % de los contratos temporales celebrados son formativos</t>
  </si>
  <si>
    <t>ENERO</t>
  </si>
  <si>
    <t>FEBRERO</t>
  </si>
  <si>
    <t>MARZO</t>
  </si>
  <si>
    <t>ABRIL</t>
  </si>
  <si>
    <t>MAYO</t>
  </si>
  <si>
    <t>JUNIO</t>
  </si>
  <si>
    <t>PERS. CON DISCAPACIDAD</t>
  </si>
  <si>
    <t>INDEF. TIEMPO COMPLETO</t>
  </si>
  <si>
    <t>INDEF. TIEMPO PARCIAL</t>
  </si>
  <si>
    <t>FIJOS DISCONTINUOS</t>
  </si>
  <si>
    <t>EVENTUALES CIRCUNS. PROD.</t>
  </si>
  <si>
    <t>PERS. DISCAPACIDAD</t>
  </si>
  <si>
    <t>JUBILACION ESPEC. 64 AÑOS</t>
  </si>
  <si>
    <t>TEMP. TIEMPO COMPLETO</t>
  </si>
  <si>
    <t>TEMP. TIEMPO PARCIAL</t>
  </si>
  <si>
    <t>JULIO</t>
  </si>
  <si>
    <t>AGOSTO</t>
  </si>
  <si>
    <t>SEPTIEMBRE</t>
  </si>
  <si>
    <t>OCTUBRE</t>
  </si>
  <si>
    <t>NOVIEMBRE</t>
  </si>
  <si>
    <t>DICIEMBRE</t>
  </si>
  <si>
    <t>INDEFINIDOS (Bonif./no Bonif.)</t>
  </si>
  <si>
    <t>TIPO DE CONTRATO</t>
  </si>
  <si>
    <t>FEBRE</t>
  </si>
  <si>
    <t>AGOST</t>
  </si>
  <si>
    <t>SEPTI</t>
  </si>
  <si>
    <t>OCTUB</t>
  </si>
  <si>
    <t>NOVIE</t>
  </si>
  <si>
    <t>DICIE</t>
  </si>
  <si>
    <t>%</t>
  </si>
  <si>
    <t>PRÁCTICAS</t>
  </si>
  <si>
    <t>FORMACIÓN</t>
  </si>
  <si>
    <t>TOTAL CONVERTIDOS EN INDEFINIDOS</t>
  </si>
  <si>
    <t>Este fichero repasa la evolución del número contratos en sus diferentes modalidades</t>
  </si>
  <si>
    <t>TOTAL INDEFINIDOS INICIALES</t>
  </si>
  <si>
    <t>TOTAL</t>
  </si>
  <si>
    <t>INVESTIGADOR PREDOCTORAL</t>
  </si>
  <si>
    <t>CONVERSIONES TEMPORALES</t>
  </si>
  <si>
    <t>Nº</t>
  </si>
  <si>
    <t>Indefinidos (*)</t>
  </si>
  <si>
    <t>Temporales</t>
  </si>
  <si>
    <t xml:space="preserve">(*) Incluye contratos convertidos en indefinidos </t>
  </si>
  <si>
    <t>CONTRATOS INDEFINIDOS</t>
  </si>
  <si>
    <t>TIPO DE CONTRATO INDEFINIDO</t>
  </si>
  <si>
    <t>Indefinido (Bonificado/No Bonificado)</t>
  </si>
  <si>
    <t>Personas con Discapacidad</t>
  </si>
  <si>
    <t>Conversión de Temporales</t>
  </si>
  <si>
    <t>A Tiempo Completo</t>
  </si>
  <si>
    <t>A Tiempo Parcial</t>
  </si>
  <si>
    <t>Fijos Discontinuos</t>
  </si>
  <si>
    <t>CONTRATOS TEMPORALES</t>
  </si>
  <si>
    <t>TIPO DE CONTRATO TEMPORAL</t>
  </si>
  <si>
    <t xml:space="preserve">  - Investigador predoctoral</t>
  </si>
  <si>
    <t>COMUNIDAD AUTÓNOMA</t>
  </si>
  <si>
    <t>VARIACIÓN</t>
  </si>
  <si>
    <t>MENSUAL</t>
  </si>
  <si>
    <t>ANUAL</t>
  </si>
  <si>
    <t>SECTORES</t>
  </si>
  <si>
    <t>TEMPORAL PERS.CON DISCAPACIDAD</t>
  </si>
  <si>
    <t>JUBILACIÓN PARCIAL</t>
  </si>
  <si>
    <t>JUBILACIÓN ESPECIAL 64 AÑOS</t>
  </si>
  <si>
    <t>(*) Incluye contratos convertidos en indefinidos</t>
  </si>
  <si>
    <t>INDEFINIDOS (*)</t>
  </si>
  <si>
    <t>Total</t>
  </si>
  <si>
    <t xml:space="preserve">CONTRATOS CELEBRADOS POR CC.AA. </t>
  </si>
  <si>
    <t xml:space="preserve">CONTRATOS CELEBRADOS POR SECTORES </t>
  </si>
  <si>
    <t>INVESTIGADOR PREDOCTORAL EN FORM.</t>
  </si>
  <si>
    <t>EVENTUAL CIRCUNS. DE LA PRODUCCIÓN</t>
  </si>
  <si>
    <t>EVOLUCIÓN DE LOS CONTRATOS CELEBRADOS (JUL. 2020 - DIC. 2020)</t>
  </si>
  <si>
    <t>EVOLUCIÓN DE LOS CONTRATOS CELEBRADOS (ENE. 2020 - JUN. 2020)</t>
  </si>
  <si>
    <t>Ceuta</t>
  </si>
  <si>
    <t>Melilla</t>
  </si>
  <si>
    <t>Principado de Asturias</t>
  </si>
  <si>
    <t>Zona Extranjera</t>
  </si>
  <si>
    <t>Com. Foral de Navarra</t>
  </si>
  <si>
    <t>La Rioja</t>
  </si>
  <si>
    <t>Cantabria</t>
  </si>
  <si>
    <t>Canarias</t>
  </si>
  <si>
    <t>Illes Balears</t>
  </si>
  <si>
    <t>Galicia</t>
  </si>
  <si>
    <t>Extremadura</t>
  </si>
  <si>
    <t>Castilla-La Mancha</t>
  </si>
  <si>
    <t>Com. de Madrid</t>
  </si>
  <si>
    <t>Cataluña</t>
  </si>
  <si>
    <t>Com. Valenciana</t>
  </si>
  <si>
    <t>Agricultura</t>
  </si>
  <si>
    <t>Industria</t>
  </si>
  <si>
    <t>Construcción</t>
  </si>
  <si>
    <t>Servicios</t>
  </si>
  <si>
    <t>Obra o Servicio</t>
  </si>
  <si>
    <t>Prácticas</t>
  </si>
  <si>
    <t>Interinidad</t>
  </si>
  <si>
    <t>Formación</t>
  </si>
  <si>
    <t>Relevo</t>
  </si>
  <si>
    <t>Sustitución Jubilación 64 Años</t>
  </si>
  <si>
    <t>Otros Contratos</t>
  </si>
  <si>
    <t>Eventual Circunstancias Producción</t>
  </si>
  <si>
    <t>Event. Circ. de la Produc.</t>
  </si>
  <si>
    <t>Jubilación Parcial</t>
  </si>
  <si>
    <t xml:space="preserve">% </t>
  </si>
  <si>
    <t>TOTAL 2021</t>
  </si>
  <si>
    <t>TOTAL 2020</t>
  </si>
  <si>
    <t>EVENT. CIRC. DE LA PRODUC.</t>
  </si>
  <si>
    <t>Temporal Pers. con Discapacidad</t>
  </si>
  <si>
    <t>Investigador Predoctoral en Formac.</t>
  </si>
  <si>
    <t>Temp. Personas con Discapacidad</t>
  </si>
  <si>
    <t>Andalucía</t>
  </si>
  <si>
    <t>Región de Murcia</t>
  </si>
  <si>
    <t>País Vasco</t>
  </si>
  <si>
    <t>Castilla y León</t>
  </si>
  <si>
    <t>Aragón</t>
  </si>
  <si>
    <t>EVOLUCIÓN DE LOS CONTRATOS CELEBRADOS (2021)</t>
  </si>
  <si>
    <t>SUST. JUBILACIÓN 64 AÑOS</t>
  </si>
  <si>
    <t>Sust. Jubilación 64 Años</t>
  </si>
  <si>
    <t>INVEST. PREDOCTORAL EN FORM.</t>
  </si>
  <si>
    <t>TEMPORAL PERS.CON DISCAP.</t>
  </si>
  <si>
    <t>Jaén</t>
  </si>
  <si>
    <t>Huelva</t>
  </si>
  <si>
    <t>Córdoba</t>
  </si>
  <si>
    <t>Badajoz</t>
  </si>
  <si>
    <t>Cádiz</t>
  </si>
  <si>
    <t>Palencia</t>
  </si>
  <si>
    <t>Granada</t>
  </si>
  <si>
    <t>Guadalajara</t>
  </si>
  <si>
    <t>Cáceres</t>
  </si>
  <si>
    <t>Sevilla</t>
  </si>
  <si>
    <t>Navarra</t>
  </si>
  <si>
    <t>Ciudad Real</t>
  </si>
  <si>
    <t>Segovia</t>
  </si>
  <si>
    <t>Pontevedra</t>
  </si>
  <si>
    <t>Murcia</t>
  </si>
  <si>
    <t>Ávila</t>
  </si>
  <si>
    <t>Cuenca</t>
  </si>
  <si>
    <t>Málaga</t>
  </si>
  <si>
    <t>Burgos</t>
  </si>
  <si>
    <t>Bizkaia</t>
  </si>
  <si>
    <t>Zaragoza</t>
  </si>
  <si>
    <t>Asturias</t>
  </si>
  <si>
    <t>Zamora</t>
  </si>
  <si>
    <t>Soria</t>
  </si>
  <si>
    <t>Tarragona</t>
  </si>
  <si>
    <t>Toledo</t>
  </si>
  <si>
    <t>Valencia</t>
  </si>
  <si>
    <t>Almería</t>
  </si>
  <si>
    <t>Valladolid</t>
  </si>
  <si>
    <t>Gipuzkoa</t>
  </si>
  <si>
    <t>Ourense</t>
  </si>
  <si>
    <t>Teruel</t>
  </si>
  <si>
    <t>Salamanca</t>
  </si>
  <si>
    <t>Coruña A</t>
  </si>
  <si>
    <t>Albacete</t>
  </si>
  <si>
    <t>Lleida</t>
  </si>
  <si>
    <t>Alicante</t>
  </si>
  <si>
    <t>León</t>
  </si>
  <si>
    <t>Lugo</t>
  </si>
  <si>
    <t>Castellón</t>
  </si>
  <si>
    <t>Huesca</t>
  </si>
  <si>
    <t>Palmas Las</t>
  </si>
  <si>
    <t>Sta. Cruz de Tenerife</t>
  </si>
  <si>
    <t>Barcelona</t>
  </si>
  <si>
    <t>Girona</t>
  </si>
  <si>
    <t>Madrid</t>
  </si>
  <si>
    <t>PROVINCIA</t>
  </si>
  <si>
    <t>Araba/Álava</t>
  </si>
  <si>
    <t>CONTRATOS CELEBRADOS EN ENERO DE 2022</t>
  </si>
  <si>
    <t xml:space="preserve"> (ENERO DE 2022)</t>
  </si>
  <si>
    <t>CONTRATOS CONVERTIDOS EN INDEFINIDOS SEGÚN MODALIDAD DE ORIGEN (2019 -2022)</t>
  </si>
  <si>
    <t>Diferª</t>
  </si>
  <si>
    <t xml:space="preserve">DURACIÓN DE LOS CONTRATOS </t>
  </si>
  <si>
    <t>CELEBRADOS POR PROVINCIAS (enero 2022)</t>
  </si>
  <si>
    <t xml:space="preserve">CONTRATOS CONVERTIDOS EN INDEFINIDOS SEGÚN </t>
  </si>
  <si>
    <t>MODALIDAD DE ORIGEN (diciembre 2021 – enero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</si>
</sst>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3.5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Arial"/>
      <family val="2"/>
    </font>
    <font>
      <sz val="11"/>
      <name val="Arial Narrow"/>
      <family val="2"/>
    </font>
    <font>
      <b/>
      <sz val="1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6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  <xf numFmtId="0" fontId="19" fillId="0" borderId="0"/>
    <xf numFmtId="0" fontId="22" fillId="0" borderId="0"/>
  </cellStyleXfs>
  <cellXfs count="252">
    <xf numFmtId="0" fontId="0" fillId="0" borderId="0" xfId="0"/>
    <xf numFmtId="0" fontId="4" fillId="0" borderId="0" xfId="2" applyFont="1"/>
    <xf numFmtId="0" fontId="5" fillId="0" borderId="0" xfId="2" applyFont="1" applyAlignment="1">
      <alignment horizontal="justify"/>
    </xf>
    <xf numFmtId="0" fontId="6" fillId="0" borderId="0" xfId="2" applyFont="1" applyAlignment="1">
      <alignment horizontal="justify"/>
    </xf>
    <xf numFmtId="0" fontId="7" fillId="0" borderId="1" xfId="2" applyFont="1" applyBorder="1" applyAlignment="1">
      <alignment horizontal="left" vertical="center"/>
    </xf>
    <xf numFmtId="0" fontId="7" fillId="0" borderId="0" xfId="1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4" fontId="4" fillId="0" borderId="4" xfId="1" applyFont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4" fontId="4" fillId="0" borderId="7" xfId="1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164" fontId="7" fillId="0" borderId="0" xfId="1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165" fontId="7" fillId="0" borderId="11" xfId="1" applyNumberFormat="1" applyFont="1" applyBorder="1" applyAlignment="1">
      <alignment vertical="center"/>
    </xf>
    <xf numFmtId="165" fontId="7" fillId="0" borderId="12" xfId="1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5" fontId="4" fillId="0" borderId="19" xfId="1" applyNumberFormat="1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165" fontId="4" fillId="0" borderId="21" xfId="1" applyNumberFormat="1" applyFont="1" applyBorder="1" applyAlignment="1">
      <alignment vertical="center"/>
    </xf>
    <xf numFmtId="164" fontId="4" fillId="0" borderId="22" xfId="1" applyNumberFormat="1" applyFont="1" applyBorder="1" applyAlignment="1">
      <alignment vertical="center"/>
    </xf>
    <xf numFmtId="165" fontId="4" fillId="0" borderId="23" xfId="1" applyNumberFormat="1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165" fontId="4" fillId="0" borderId="24" xfId="1" applyNumberFormat="1" applyFont="1" applyBorder="1" applyAlignment="1">
      <alignment vertical="center"/>
    </xf>
    <xf numFmtId="164" fontId="4" fillId="0" borderId="24" xfId="1" applyFont="1" applyBorder="1" applyAlignment="1">
      <alignment vertical="center"/>
    </xf>
    <xf numFmtId="164" fontId="4" fillId="0" borderId="15" xfId="1" applyFont="1" applyBorder="1" applyAlignment="1">
      <alignment vertical="center"/>
    </xf>
    <xf numFmtId="165" fontId="4" fillId="0" borderId="25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164" fontId="7" fillId="0" borderId="27" xfId="1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164" fontId="4" fillId="0" borderId="0" xfId="1" applyFont="1" applyAlignment="1">
      <alignment vertical="center"/>
    </xf>
    <xf numFmtId="0" fontId="4" fillId="0" borderId="0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0" fontId="8" fillId="0" borderId="0" xfId="3" applyNumberFormat="1" applyFont="1" applyAlignment="1">
      <alignment horizontal="left"/>
    </xf>
    <xf numFmtId="0" fontId="8" fillId="0" borderId="0" xfId="3" applyNumberFormat="1" applyFont="1" applyAlignment="1"/>
    <xf numFmtId="3" fontId="9" fillId="0" borderId="0" xfId="3" applyNumberFormat="1" applyFont="1" applyAlignment="1">
      <alignment horizontal="right" wrapText="1" indent="2"/>
    </xf>
    <xf numFmtId="0" fontId="4" fillId="0" borderId="0" xfId="2" applyFont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0" fontId="8" fillId="0" borderId="0" xfId="3" applyNumberFormat="1" applyFont="1" applyAlignment="1">
      <alignment vertical="center"/>
    </xf>
    <xf numFmtId="3" fontId="10" fillId="0" borderId="0" xfId="3" applyNumberFormat="1" applyFont="1" applyAlignment="1">
      <alignment horizontal="right" vertical="center" wrapText="1" indent="2"/>
    </xf>
    <xf numFmtId="3" fontId="4" fillId="2" borderId="16" xfId="0" applyNumberFormat="1" applyFont="1" applyFill="1" applyBorder="1" applyAlignment="1">
      <alignment horizontal="right"/>
    </xf>
    <xf numFmtId="3" fontId="4" fillId="2" borderId="29" xfId="0" applyNumberFormat="1" applyFont="1" applyFill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4" fontId="4" fillId="0" borderId="30" xfId="0" applyNumberFormat="1" applyFont="1" applyBorder="1" applyAlignment="1"/>
    <xf numFmtId="0" fontId="4" fillId="0" borderId="6" xfId="0" applyNumberFormat="1" applyFont="1" applyBorder="1" applyAlignment="1">
      <alignment horizontal="left"/>
    </xf>
    <xf numFmtId="3" fontId="4" fillId="2" borderId="18" xfId="0" applyNumberFormat="1" applyFont="1" applyFill="1" applyBorder="1" applyAlignment="1">
      <alignment horizontal="right"/>
    </xf>
    <xf numFmtId="3" fontId="4" fillId="2" borderId="31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/>
    <xf numFmtId="0" fontId="4" fillId="0" borderId="3" xfId="0" applyNumberFormat="1" applyFont="1" applyBorder="1" applyAlignment="1">
      <alignment horizontal="left"/>
    </xf>
    <xf numFmtId="3" fontId="4" fillId="2" borderId="32" xfId="0" applyNumberFormat="1" applyFont="1" applyFill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0" fontId="4" fillId="0" borderId="34" xfId="2" applyFont="1" applyBorder="1" applyAlignment="1">
      <alignment vertical="center"/>
    </xf>
    <xf numFmtId="164" fontId="4" fillId="0" borderId="9" xfId="1" applyFont="1" applyBorder="1" applyAlignment="1">
      <alignment vertical="center"/>
    </xf>
    <xf numFmtId="0" fontId="2" fillId="0" borderId="8" xfId="2" applyFont="1" applyBorder="1" applyAlignment="1">
      <alignment vertical="center"/>
    </xf>
    <xf numFmtId="2" fontId="12" fillId="0" borderId="0" xfId="3" applyNumberFormat="1" applyFont="1" applyAlignment="1"/>
    <xf numFmtId="164" fontId="4" fillId="0" borderId="0" xfId="1" applyNumberFormat="1" applyFont="1" applyAlignment="1">
      <alignment vertical="center"/>
    </xf>
    <xf numFmtId="3" fontId="4" fillId="2" borderId="35" xfId="0" applyNumberFormat="1" applyFont="1" applyFill="1" applyBorder="1" applyAlignment="1">
      <alignment horizontal="right"/>
    </xf>
    <xf numFmtId="3" fontId="2" fillId="2" borderId="31" xfId="0" applyNumberFormat="1" applyFont="1" applyFill="1" applyBorder="1" applyAlignment="1">
      <alignment horizontal="right"/>
    </xf>
    <xf numFmtId="0" fontId="2" fillId="0" borderId="2" xfId="2" applyFont="1" applyBorder="1" applyAlignment="1">
      <alignment vertical="center"/>
    </xf>
    <xf numFmtId="164" fontId="4" fillId="0" borderId="22" xfId="1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164" fontId="7" fillId="0" borderId="11" xfId="1" applyNumberFormat="1" applyFont="1" applyBorder="1" applyAlignment="1">
      <alignment vertical="center"/>
    </xf>
    <xf numFmtId="4" fontId="4" fillId="0" borderId="28" xfId="0" applyNumberFormat="1" applyFont="1" applyBorder="1" applyAlignment="1"/>
    <xf numFmtId="165" fontId="4" fillId="0" borderId="0" xfId="2" applyNumberFormat="1" applyFont="1" applyAlignment="1">
      <alignment vertical="center"/>
    </xf>
    <xf numFmtId="0" fontId="7" fillId="0" borderId="8" xfId="2" applyFont="1" applyBorder="1" applyAlignment="1">
      <alignment vertical="center"/>
    </xf>
    <xf numFmtId="165" fontId="7" fillId="0" borderId="6" xfId="1" applyNumberFormat="1" applyFont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7" fillId="0" borderId="38" xfId="2" applyFont="1" applyBorder="1" applyAlignment="1">
      <alignment vertical="center"/>
    </xf>
    <xf numFmtId="0" fontId="7" fillId="0" borderId="34" xfId="2" applyFont="1" applyBorder="1" applyAlignment="1">
      <alignment vertical="center"/>
    </xf>
    <xf numFmtId="164" fontId="4" fillId="0" borderId="39" xfId="1" applyNumberFormat="1" applyFont="1" applyBorder="1" applyAlignment="1">
      <alignment vertical="center"/>
    </xf>
    <xf numFmtId="164" fontId="4" fillId="0" borderId="37" xfId="1" applyNumberFormat="1" applyFont="1" applyBorder="1" applyAlignment="1">
      <alignment vertical="center"/>
    </xf>
    <xf numFmtId="165" fontId="4" fillId="0" borderId="30" xfId="1" applyNumberFormat="1" applyFont="1" applyBorder="1" applyAlignment="1">
      <alignment vertical="center"/>
    </xf>
    <xf numFmtId="165" fontId="4" fillId="0" borderId="36" xfId="1" applyNumberFormat="1" applyFont="1" applyBorder="1" applyAlignment="1">
      <alignment vertical="center"/>
    </xf>
    <xf numFmtId="164" fontId="7" fillId="0" borderId="7" xfId="1" applyFont="1" applyBorder="1" applyAlignment="1">
      <alignment vertical="center"/>
    </xf>
    <xf numFmtId="0" fontId="7" fillId="0" borderId="36" xfId="2" applyFont="1" applyBorder="1" applyAlignment="1">
      <alignment vertical="center"/>
    </xf>
    <xf numFmtId="165" fontId="2" fillId="0" borderId="37" xfId="1" applyNumberFormat="1" applyFont="1" applyBorder="1" applyAlignment="1">
      <alignment vertical="center"/>
    </xf>
    <xf numFmtId="164" fontId="4" fillId="0" borderId="40" xfId="1" applyNumberFormat="1" applyFont="1" applyBorder="1" applyAlignment="1">
      <alignment vertical="center"/>
    </xf>
    <xf numFmtId="0" fontId="7" fillId="0" borderId="30" xfId="2" applyFont="1" applyBorder="1" applyAlignment="1">
      <alignment vertical="center"/>
    </xf>
    <xf numFmtId="165" fontId="2" fillId="0" borderId="39" xfId="1" applyNumberFormat="1" applyFont="1" applyBorder="1" applyAlignment="1">
      <alignment vertical="center"/>
    </xf>
    <xf numFmtId="164" fontId="4" fillId="0" borderId="40" xfId="1" applyFont="1" applyBorder="1" applyAlignment="1">
      <alignment vertical="center"/>
    </xf>
    <xf numFmtId="0" fontId="7" fillId="3" borderId="1" xfId="2" applyFont="1" applyFill="1" applyBorder="1" applyAlignment="1">
      <alignment horizontal="left" vertical="center"/>
    </xf>
    <xf numFmtId="0" fontId="14" fillId="5" borderId="18" xfId="0" applyFont="1" applyFill="1" applyBorder="1" applyAlignment="1">
      <alignment horizontal="center" vertical="center" wrapText="1"/>
    </xf>
    <xf numFmtId="165" fontId="2" fillId="0" borderId="30" xfId="1" applyNumberFormat="1" applyFont="1" applyBorder="1" applyAlignment="1">
      <alignment vertical="center"/>
    </xf>
    <xf numFmtId="165" fontId="2" fillId="0" borderId="36" xfId="1" applyNumberFormat="1" applyFont="1" applyBorder="1" applyAlignment="1">
      <alignment vertical="center"/>
    </xf>
    <xf numFmtId="165" fontId="2" fillId="0" borderId="25" xfId="1" quotePrefix="1" applyNumberFormat="1" applyFont="1" applyBorder="1" applyAlignment="1">
      <alignment horizontal="center" vertical="center"/>
    </xf>
    <xf numFmtId="0" fontId="3" fillId="0" borderId="41" xfId="2" applyFont="1" applyBorder="1" applyAlignment="1">
      <alignment horizontal="center"/>
    </xf>
    <xf numFmtId="0" fontId="4" fillId="0" borderId="32" xfId="2" applyFont="1" applyBorder="1"/>
    <xf numFmtId="0" fontId="5" fillId="0" borderId="32" xfId="2" applyFont="1" applyBorder="1" applyAlignment="1">
      <alignment horizontal="justify"/>
    </xf>
    <xf numFmtId="0" fontId="4" fillId="0" borderId="32" xfId="2" applyFont="1" applyBorder="1" applyAlignment="1">
      <alignment horizontal="justify"/>
    </xf>
    <xf numFmtId="0" fontId="5" fillId="0" borderId="42" xfId="2" applyFont="1" applyBorder="1" applyAlignment="1">
      <alignment horizontal="justify"/>
    </xf>
    <xf numFmtId="0" fontId="7" fillId="3" borderId="1" xfId="0" applyNumberFormat="1" applyFont="1" applyFill="1" applyBorder="1" applyAlignment="1">
      <alignment horizontal="center"/>
    </xf>
    <xf numFmtId="0" fontId="11" fillId="4" borderId="1" xfId="0" applyNumberFormat="1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right"/>
    </xf>
    <xf numFmtId="0" fontId="7" fillId="4" borderId="1" xfId="2" applyFont="1" applyFill="1" applyBorder="1" applyAlignment="1">
      <alignment vertical="center"/>
    </xf>
    <xf numFmtId="165" fontId="7" fillId="4" borderId="9" xfId="1" applyNumberFormat="1" applyFont="1" applyFill="1" applyBorder="1" applyAlignment="1">
      <alignment vertical="center"/>
    </xf>
    <xf numFmtId="165" fontId="7" fillId="4" borderId="1" xfId="1" applyNumberFormat="1" applyFont="1" applyFill="1" applyBorder="1" applyAlignment="1">
      <alignment vertical="center"/>
    </xf>
    <xf numFmtId="3" fontId="17" fillId="0" borderId="18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15" fillId="4" borderId="18" xfId="0" applyFont="1" applyFill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7" fillId="0" borderId="18" xfId="0" applyFont="1" applyBorder="1" applyAlignment="1">
      <alignment horizontal="left" vertical="center" wrapText="1"/>
    </xf>
    <xf numFmtId="2" fontId="17" fillId="0" borderId="18" xfId="0" applyNumberFormat="1" applyFont="1" applyBorder="1" applyAlignment="1">
      <alignment horizontal="right" vertical="center" wrapText="1"/>
    </xf>
    <xf numFmtId="0" fontId="14" fillId="4" borderId="18" xfId="0" applyFont="1" applyFill="1" applyBorder="1" applyAlignment="1">
      <alignment horizontal="left" vertical="center" wrapText="1"/>
    </xf>
    <xf numFmtId="3" fontId="14" fillId="4" borderId="18" xfId="0" applyNumberFormat="1" applyFont="1" applyFill="1" applyBorder="1" applyAlignment="1">
      <alignment horizontal="right" vertical="center" wrapText="1"/>
    </xf>
    <xf numFmtId="1" fontId="14" fillId="4" borderId="18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justify" vertical="center"/>
    </xf>
    <xf numFmtId="0" fontId="14" fillId="0" borderId="18" xfId="0" applyFont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justify" vertical="center" wrapText="1"/>
    </xf>
    <xf numFmtId="4" fontId="17" fillId="0" borderId="18" xfId="0" applyNumberFormat="1" applyFont="1" applyBorder="1" applyAlignment="1">
      <alignment horizontal="right" vertical="center" wrapText="1"/>
    </xf>
    <xf numFmtId="0" fontId="16" fillId="0" borderId="0" xfId="0" applyFont="1"/>
    <xf numFmtId="3" fontId="15" fillId="4" borderId="1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5" fillId="3" borderId="18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vertical="center"/>
    </xf>
    <xf numFmtId="3" fontId="15" fillId="6" borderId="18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right"/>
    </xf>
    <xf numFmtId="3" fontId="4" fillId="0" borderId="44" xfId="0" applyNumberFormat="1" applyFont="1" applyBorder="1" applyAlignment="1">
      <alignment horizontal="right"/>
    </xf>
    <xf numFmtId="165" fontId="4" fillId="0" borderId="18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horizontal="right" vertical="center"/>
    </xf>
    <xf numFmtId="165" fontId="7" fillId="0" borderId="18" xfId="1" applyNumberFormat="1" applyFont="1" applyBorder="1" applyAlignment="1">
      <alignment horizontal="right" vertical="center"/>
    </xf>
    <xf numFmtId="0" fontId="4" fillId="0" borderId="18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3" fontId="0" fillId="7" borderId="18" xfId="0" applyNumberFormat="1" applyFill="1" applyBorder="1" applyAlignment="1">
      <alignment vertical="center"/>
    </xf>
    <xf numFmtId="3" fontId="15" fillId="4" borderId="18" xfId="0" applyNumberFormat="1" applyFont="1" applyFill="1" applyBorder="1" applyAlignment="1">
      <alignment horizontal="right" vertical="center"/>
    </xf>
    <xf numFmtId="165" fontId="4" fillId="0" borderId="0" xfId="2" applyNumberFormat="1" applyFont="1" applyAlignment="1">
      <alignment horizontal="right" vertical="center" wrapText="1"/>
    </xf>
    <xf numFmtId="0" fontId="13" fillId="0" borderId="47" xfId="2" applyFont="1" applyBorder="1" applyAlignment="1">
      <alignment horizontal="center" vertical="center"/>
    </xf>
    <xf numFmtId="0" fontId="4" fillId="0" borderId="46" xfId="2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49" fontId="0" fillId="8" borderId="48" xfId="0" applyNumberFormat="1" applyFont="1" applyFill="1" applyBorder="1" applyAlignment="1">
      <alignment horizontal="left" vertical="center"/>
    </xf>
    <xf numFmtId="3" fontId="0" fillId="8" borderId="48" xfId="0" applyNumberFormat="1" applyFont="1" applyFill="1" applyBorder="1" applyAlignment="1">
      <alignment horizontal="right" vertical="center"/>
    </xf>
    <xf numFmtId="49" fontId="15" fillId="9" borderId="48" xfId="0" applyNumberFormat="1" applyFont="1" applyFill="1" applyBorder="1" applyAlignment="1">
      <alignment horizontal="center" vertical="center" wrapText="1"/>
    </xf>
    <xf numFmtId="2" fontId="0" fillId="8" borderId="48" xfId="0" applyNumberFormat="1" applyFont="1" applyFill="1" applyBorder="1" applyAlignment="1">
      <alignment horizontal="center" vertical="center"/>
    </xf>
    <xf numFmtId="2" fontId="0" fillId="10" borderId="48" xfId="0" applyNumberFormat="1" applyFont="1" applyFill="1" applyBorder="1" applyAlignment="1">
      <alignment horizontal="center" vertical="center"/>
    </xf>
    <xf numFmtId="49" fontId="15" fillId="11" borderId="48" xfId="0" applyNumberFormat="1" applyFont="1" applyFill="1" applyBorder="1" applyAlignment="1">
      <alignment horizontal="left" vertical="center"/>
    </xf>
    <xf numFmtId="3" fontId="15" fillId="11" borderId="48" xfId="0" applyNumberFormat="1" applyFont="1" applyFill="1" applyBorder="1" applyAlignment="1">
      <alignment horizontal="right" vertical="center"/>
    </xf>
    <xf numFmtId="2" fontId="15" fillId="11" borderId="48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/>
    </xf>
    <xf numFmtId="165" fontId="4" fillId="0" borderId="16" xfId="1" applyNumberFormat="1" applyFont="1" applyBorder="1" applyAlignment="1">
      <alignment vertical="center"/>
    </xf>
    <xf numFmtId="165" fontId="4" fillId="0" borderId="44" xfId="1" applyNumberFormat="1" applyFont="1" applyBorder="1" applyAlignment="1">
      <alignment vertical="center"/>
    </xf>
    <xf numFmtId="2" fontId="14" fillId="0" borderId="18" xfId="0" applyNumberFormat="1" applyFont="1" applyBorder="1" applyAlignment="1">
      <alignment horizontal="right" vertical="center" wrapText="1"/>
    </xf>
    <xf numFmtId="3" fontId="14" fillId="4" borderId="18" xfId="0" applyNumberFormat="1" applyFont="1" applyFill="1" applyBorder="1" applyAlignment="1">
      <alignment horizontal="right" vertical="center"/>
    </xf>
    <xf numFmtId="3" fontId="4" fillId="0" borderId="18" xfId="1" applyNumberFormat="1" applyFont="1" applyBorder="1" applyAlignment="1" applyProtection="1">
      <alignment horizontal="right" vertical="center" wrapText="1"/>
      <protection locked="0"/>
    </xf>
    <xf numFmtId="3" fontId="2" fillId="0" borderId="18" xfId="1" quotePrefix="1" applyNumberFormat="1" applyFont="1" applyBorder="1" applyAlignment="1" applyProtection="1">
      <alignment horizontal="right" vertical="center" wrapText="1"/>
      <protection locked="0"/>
    </xf>
    <xf numFmtId="0" fontId="17" fillId="0" borderId="18" xfId="0" applyFont="1" applyBorder="1" applyAlignment="1">
      <alignment vertical="center" wrapText="1"/>
    </xf>
    <xf numFmtId="2" fontId="17" fillId="0" borderId="18" xfId="0" applyNumberFormat="1" applyFont="1" applyBorder="1" applyAlignment="1">
      <alignment vertical="center" wrapText="1"/>
    </xf>
    <xf numFmtId="0" fontId="18" fillId="0" borderId="2" xfId="2" applyFont="1" applyBorder="1" applyAlignment="1">
      <alignment vertical="center"/>
    </xf>
    <xf numFmtId="0" fontId="2" fillId="0" borderId="19" xfId="0" applyNumberFormat="1" applyFont="1" applyBorder="1" applyAlignment="1">
      <alignment horizontal="left"/>
    </xf>
    <xf numFmtId="165" fontId="4" fillId="0" borderId="38" xfId="1" applyNumberFormat="1" applyFont="1" applyBorder="1" applyAlignment="1">
      <alignment vertical="center"/>
    </xf>
    <xf numFmtId="165" fontId="2" fillId="0" borderId="6" xfId="1" quotePrefix="1" applyNumberFormat="1" applyFont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left" vertical="center" wrapText="1"/>
    </xf>
    <xf numFmtId="3" fontId="14" fillId="4" borderId="42" xfId="0" applyNumberFormat="1" applyFont="1" applyFill="1" applyBorder="1" applyAlignment="1">
      <alignment horizontal="right" vertical="center" wrapText="1"/>
    </xf>
    <xf numFmtId="1" fontId="14" fillId="4" borderId="42" xfId="0" applyNumberFormat="1" applyFont="1" applyFill="1" applyBorder="1" applyAlignment="1">
      <alignment horizontal="right" vertical="center" wrapText="1"/>
    </xf>
    <xf numFmtId="0" fontId="14" fillId="5" borderId="55" xfId="0" applyFont="1" applyFill="1" applyBorder="1" applyAlignment="1">
      <alignment vertical="center" wrapText="1"/>
    </xf>
    <xf numFmtId="0" fontId="14" fillId="4" borderId="42" xfId="0" applyFont="1" applyFill="1" applyBorder="1" applyAlignment="1">
      <alignment vertical="center" wrapText="1"/>
    </xf>
    <xf numFmtId="3" fontId="14" fillId="4" borderId="42" xfId="0" applyNumberFormat="1" applyFont="1" applyFill="1" applyBorder="1" applyAlignment="1">
      <alignment vertical="center" wrapText="1"/>
    </xf>
    <xf numFmtId="1" fontId="14" fillId="4" borderId="42" xfId="0" applyNumberFormat="1" applyFont="1" applyFill="1" applyBorder="1" applyAlignment="1">
      <alignment vertical="center" wrapText="1"/>
    </xf>
    <xf numFmtId="0" fontId="2" fillId="0" borderId="6" xfId="0" applyNumberFormat="1" applyFont="1" applyBorder="1" applyAlignment="1">
      <alignment horizontal="left"/>
    </xf>
    <xf numFmtId="165" fontId="7" fillId="4" borderId="36" xfId="1" applyNumberFormat="1" applyFont="1" applyFill="1" applyBorder="1" applyAlignment="1">
      <alignment vertical="center"/>
    </xf>
    <xf numFmtId="164" fontId="4" fillId="0" borderId="57" xfId="1" applyNumberFormat="1" applyFont="1" applyBorder="1" applyAlignment="1">
      <alignment vertical="center"/>
    </xf>
    <xf numFmtId="165" fontId="7" fillId="0" borderId="18" xfId="1" applyNumberFormat="1" applyFont="1" applyBorder="1" applyAlignment="1">
      <alignment vertical="center"/>
    </xf>
    <xf numFmtId="165" fontId="2" fillId="0" borderId="19" xfId="1" quotePrefix="1" applyNumberFormat="1" applyFont="1" applyBorder="1" applyAlignment="1">
      <alignment horizontal="center" vertical="center"/>
    </xf>
    <xf numFmtId="0" fontId="21" fillId="0" borderId="8" xfId="2" applyFont="1" applyBorder="1" applyAlignment="1">
      <alignment vertical="center"/>
    </xf>
    <xf numFmtId="0" fontId="20" fillId="0" borderId="8" xfId="2" applyFont="1" applyBorder="1" applyAlignment="1">
      <alignment vertical="center"/>
    </xf>
    <xf numFmtId="0" fontId="20" fillId="0" borderId="2" xfId="2" applyFont="1" applyBorder="1" applyAlignment="1">
      <alignment vertical="center"/>
    </xf>
    <xf numFmtId="164" fontId="4" fillId="0" borderId="61" xfId="1" applyNumberFormat="1" applyFont="1" applyBorder="1" applyAlignment="1">
      <alignment vertical="center"/>
    </xf>
    <xf numFmtId="165" fontId="4" fillId="0" borderId="28" xfId="1" applyNumberFormat="1" applyFont="1" applyBorder="1" applyAlignment="1">
      <alignment vertical="center"/>
    </xf>
    <xf numFmtId="3" fontId="4" fillId="0" borderId="42" xfId="1" applyNumberFormat="1" applyFont="1" applyBorder="1" applyAlignment="1" applyProtection="1">
      <alignment horizontal="right" vertical="center" wrapText="1"/>
      <protection locked="0"/>
    </xf>
    <xf numFmtId="0" fontId="4" fillId="2" borderId="0" xfId="2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4" fontId="4" fillId="2" borderId="0" xfId="1" applyFont="1" applyFill="1" applyBorder="1" applyAlignment="1">
      <alignment vertical="center"/>
    </xf>
    <xf numFmtId="0" fontId="4" fillId="0" borderId="60" xfId="2" applyFont="1" applyBorder="1" applyAlignment="1">
      <alignment vertical="center"/>
    </xf>
    <xf numFmtId="3" fontId="23" fillId="8" borderId="0" xfId="0" applyNumberFormat="1" applyFont="1" applyFill="1" applyAlignment="1">
      <alignment horizontal="right"/>
    </xf>
    <xf numFmtId="0" fontId="18" fillId="0" borderId="8" xfId="2" applyFont="1" applyBorder="1" applyAlignment="1">
      <alignment vertical="center"/>
    </xf>
    <xf numFmtId="3" fontId="24" fillId="8" borderId="62" xfId="0" applyNumberFormat="1" applyFont="1" applyFill="1" applyBorder="1" applyAlignment="1">
      <alignment horizontal="right" vertical="center"/>
    </xf>
    <xf numFmtId="17" fontId="7" fillId="3" borderId="1" xfId="0" applyNumberFormat="1" applyFont="1" applyFill="1" applyBorder="1" applyAlignment="1">
      <alignment horizontal="center"/>
    </xf>
    <xf numFmtId="0" fontId="2" fillId="0" borderId="30" xfId="0" applyNumberFormat="1" applyFont="1" applyBorder="1" applyAlignment="1">
      <alignment horizontal="left"/>
    </xf>
    <xf numFmtId="3" fontId="4" fillId="2" borderId="30" xfId="0" applyNumberFormat="1" applyFont="1" applyFill="1" applyBorder="1" applyAlignment="1">
      <alignment horizontal="right"/>
    </xf>
    <xf numFmtId="0" fontId="4" fillId="0" borderId="2" xfId="0" applyNumberFormat="1" applyFont="1" applyBorder="1" applyAlignment="1">
      <alignment horizontal="left"/>
    </xf>
    <xf numFmtId="3" fontId="4" fillId="2" borderId="2" xfId="0" applyNumberFormat="1" applyFont="1" applyFill="1" applyBorder="1" applyAlignment="1">
      <alignment horizontal="right"/>
    </xf>
    <xf numFmtId="0" fontId="2" fillId="0" borderId="2" xfId="0" applyNumberFormat="1" applyFont="1" applyBorder="1" applyAlignment="1">
      <alignment horizontal="left"/>
    </xf>
    <xf numFmtId="0" fontId="4" fillId="0" borderId="28" xfId="0" applyNumberFormat="1" applyFont="1" applyBorder="1" applyAlignment="1">
      <alignment horizontal="left"/>
    </xf>
    <xf numFmtId="3" fontId="2" fillId="2" borderId="28" xfId="0" applyNumberFormat="1" applyFont="1" applyFill="1" applyBorder="1" applyAlignment="1">
      <alignment horizontal="right"/>
    </xf>
    <xf numFmtId="0" fontId="13" fillId="0" borderId="31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7" fillId="3" borderId="34" xfId="1" applyNumberFormat="1" applyFont="1" applyFill="1" applyBorder="1" applyAlignment="1">
      <alignment horizontal="center" vertical="center"/>
    </xf>
    <xf numFmtId="0" fontId="7" fillId="3" borderId="9" xfId="1" applyNumberFormat="1" applyFont="1" applyFill="1" applyBorder="1" applyAlignment="1">
      <alignment horizontal="center" vertical="center"/>
    </xf>
    <xf numFmtId="0" fontId="7" fillId="4" borderId="34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3" borderId="24" xfId="1" applyNumberFormat="1" applyFont="1" applyFill="1" applyBorder="1" applyAlignment="1">
      <alignment horizontal="center" vertical="center"/>
    </xf>
    <xf numFmtId="0" fontId="4" fillId="0" borderId="45" xfId="2" applyFont="1" applyBorder="1" applyAlignment="1">
      <alignment vertical="center"/>
    </xf>
    <xf numFmtId="0" fontId="7" fillId="2" borderId="60" xfId="2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15" fillId="0" borderId="18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5" fillId="2" borderId="31" xfId="0" applyFont="1" applyFill="1" applyBorder="1" applyAlignment="1">
      <alignment vertical="center"/>
    </xf>
    <xf numFmtId="0" fontId="15" fillId="2" borderId="33" xfId="0" applyFont="1" applyFill="1" applyBorder="1" applyAlignment="1">
      <alignment vertical="center"/>
    </xf>
    <xf numFmtId="0" fontId="15" fillId="2" borderId="43" xfId="0" applyFont="1" applyFill="1" applyBorder="1" applyAlignment="1">
      <alignment vertical="center"/>
    </xf>
    <xf numFmtId="0" fontId="15" fillId="0" borderId="3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0" fillId="0" borderId="49" xfId="0" applyFont="1" applyBorder="1" applyAlignment="1">
      <alignment vertical="center"/>
    </xf>
    <xf numFmtId="49" fontId="15" fillId="9" borderId="51" xfId="0" applyNumberFormat="1" applyFont="1" applyFill="1" applyBorder="1" applyAlignment="1">
      <alignment horizontal="center" vertical="center" wrapText="1"/>
    </xf>
    <xf numFmtId="49" fontId="15" fillId="9" borderId="52" xfId="0" applyNumberFormat="1" applyFont="1" applyFill="1" applyBorder="1" applyAlignment="1">
      <alignment horizontal="center" vertical="center" wrapText="1"/>
    </xf>
    <xf numFmtId="49" fontId="15" fillId="9" borderId="53" xfId="0" applyNumberFormat="1" applyFont="1" applyFill="1" applyBorder="1" applyAlignment="1">
      <alignment horizontal="left" vertical="center"/>
    </xf>
    <xf numFmtId="49" fontId="15" fillId="9" borderId="54" xfId="0" applyNumberFormat="1" applyFont="1" applyFill="1" applyBorder="1" applyAlignment="1">
      <alignment horizontal="left" vertical="center"/>
    </xf>
    <xf numFmtId="49" fontId="15" fillId="9" borderId="53" xfId="0" applyNumberFormat="1" applyFont="1" applyFill="1" applyBorder="1" applyAlignment="1">
      <alignment horizontal="center" vertical="center"/>
    </xf>
    <xf numFmtId="49" fontId="15" fillId="9" borderId="54" xfId="0" applyNumberFormat="1" applyFont="1" applyFill="1" applyBorder="1" applyAlignment="1">
      <alignment horizontal="center" vertical="center"/>
    </xf>
    <xf numFmtId="0" fontId="0" fillId="0" borderId="45" xfId="0" applyBorder="1"/>
    <xf numFmtId="0" fontId="6" fillId="0" borderId="56" xfId="0" applyNumberFormat="1" applyFont="1" applyBorder="1" applyAlignment="1">
      <alignment horizontal="center"/>
    </xf>
    <xf numFmtId="0" fontId="6" fillId="0" borderId="58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65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15" fillId="0" borderId="67" xfId="0" applyFont="1" applyBorder="1" applyAlignment="1">
      <alignment horizontal="center"/>
    </xf>
  </cellXfs>
  <cellStyles count="6">
    <cellStyle name="Millares 2" xfId="1"/>
    <cellStyle name="Normal" xfId="0" builtinId="0"/>
    <cellStyle name="Normal 2" xfId="2"/>
    <cellStyle name="Normal 3" xfId="4"/>
    <cellStyle name="Normal 4" xfId="5"/>
    <cellStyle name="Normal_AVANCE_SISP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zoomScaleNormal="170" workbookViewId="0">
      <selection activeCell="A21" sqref="A21"/>
    </sheetView>
  </sheetViews>
  <sheetFormatPr baseColWidth="10" defaultColWidth="11.42578125" defaultRowHeight="12.75" x14ac:dyDescent="0.2"/>
  <cols>
    <col min="1" max="1" width="112.140625" style="1" bestFit="1" customWidth="1"/>
    <col min="2" max="16384" width="11.42578125" style="1"/>
  </cols>
  <sheetData>
    <row r="1" spans="1:1" ht="17.25" x14ac:dyDescent="0.25">
      <c r="A1" s="98" t="s">
        <v>12</v>
      </c>
    </row>
    <row r="2" spans="1:1" x14ac:dyDescent="0.2">
      <c r="A2" s="99"/>
    </row>
    <row r="3" spans="1:1" ht="15" x14ac:dyDescent="0.2">
      <c r="A3" s="100" t="s">
        <v>66</v>
      </c>
    </row>
    <row r="4" spans="1:1" x14ac:dyDescent="0.2">
      <c r="A4" s="99"/>
    </row>
    <row r="5" spans="1:1" ht="15" x14ac:dyDescent="0.2">
      <c r="A5" s="100" t="s">
        <v>13</v>
      </c>
    </row>
    <row r="6" spans="1:1" ht="15" x14ac:dyDescent="0.2">
      <c r="A6" s="100" t="s">
        <v>14</v>
      </c>
    </row>
    <row r="7" spans="1:1" ht="15" x14ac:dyDescent="0.2">
      <c r="A7" s="100" t="s">
        <v>15</v>
      </c>
    </row>
    <row r="8" spans="1:1" ht="15" x14ac:dyDescent="0.2">
      <c r="A8" s="101" t="s">
        <v>16</v>
      </c>
    </row>
    <row r="9" spans="1:1" ht="7.9" customHeight="1" x14ac:dyDescent="0.2">
      <c r="A9" s="99"/>
    </row>
    <row r="10" spans="1:1" ht="15" x14ac:dyDescent="0.2">
      <c r="A10" s="100" t="s">
        <v>17</v>
      </c>
    </row>
    <row r="11" spans="1:1" x14ac:dyDescent="0.2">
      <c r="A11" s="99"/>
    </row>
    <row r="12" spans="1:1" ht="15" x14ac:dyDescent="0.2">
      <c r="A12" s="100" t="s">
        <v>18</v>
      </c>
    </row>
    <row r="13" spans="1:1" ht="15" x14ac:dyDescent="0.2">
      <c r="A13" s="100" t="s">
        <v>19</v>
      </c>
    </row>
    <row r="14" spans="1:1" ht="15" x14ac:dyDescent="0.2">
      <c r="A14" s="100" t="s">
        <v>20</v>
      </c>
    </row>
    <row r="15" spans="1:1" ht="15" x14ac:dyDescent="0.2">
      <c r="A15" s="100" t="s">
        <v>21</v>
      </c>
    </row>
    <row r="16" spans="1:1" ht="15" x14ac:dyDescent="0.2">
      <c r="A16" s="100" t="s">
        <v>22</v>
      </c>
    </row>
    <row r="17" spans="1:1" ht="15" x14ac:dyDescent="0.2">
      <c r="A17" s="100" t="s">
        <v>23</v>
      </c>
    </row>
    <row r="18" spans="1:1" ht="15" x14ac:dyDescent="0.2">
      <c r="A18" s="100" t="s">
        <v>24</v>
      </c>
    </row>
    <row r="19" spans="1:1" ht="15" x14ac:dyDescent="0.2">
      <c r="A19" s="100" t="s">
        <v>25</v>
      </c>
    </row>
    <row r="20" spans="1:1" ht="15" x14ac:dyDescent="0.2">
      <c r="A20" s="100" t="s">
        <v>85</v>
      </c>
    </row>
    <row r="21" spans="1:1" ht="15" x14ac:dyDescent="0.2">
      <c r="A21" s="100" t="s">
        <v>26</v>
      </c>
    </row>
    <row r="22" spans="1:1" ht="15" x14ac:dyDescent="0.2">
      <c r="A22" s="100" t="s">
        <v>27</v>
      </c>
    </row>
    <row r="23" spans="1:1" x14ac:dyDescent="0.2">
      <c r="A23" s="99"/>
    </row>
    <row r="24" spans="1:1" ht="15" x14ac:dyDescent="0.2">
      <c r="A24" s="100" t="s">
        <v>28</v>
      </c>
    </row>
    <row r="25" spans="1:1" ht="15" x14ac:dyDescent="0.2">
      <c r="A25" s="100" t="s">
        <v>29</v>
      </c>
    </row>
    <row r="26" spans="1:1" ht="15" x14ac:dyDescent="0.2">
      <c r="A26" s="100" t="s">
        <v>30</v>
      </c>
    </row>
    <row r="27" spans="1:1" ht="15" x14ac:dyDescent="0.2">
      <c r="A27" s="100" t="s">
        <v>31</v>
      </c>
    </row>
    <row r="28" spans="1:1" ht="15" x14ac:dyDescent="0.2">
      <c r="A28" s="102" t="s">
        <v>32</v>
      </c>
    </row>
    <row r="30" spans="1:1" ht="15" x14ac:dyDescent="0.2">
      <c r="A30" s="2"/>
    </row>
    <row r="31" spans="1:1" ht="48" customHeight="1" x14ac:dyDescent="0.2">
      <c r="A31" s="2"/>
    </row>
    <row r="32" spans="1:1" ht="15.75" x14ac:dyDescent="0.25">
      <c r="A32" s="3"/>
    </row>
    <row r="33" spans="1:1" ht="15" x14ac:dyDescent="0.2">
      <c r="A33" s="2"/>
    </row>
  </sheetData>
  <pageMargins left="0.70866141732283472" right="0.70866141732283472" top="0.74803149606299213" bottom="0.74803149606299213" header="0.31496062992125984" footer="0.31496062992125984"/>
  <pageSetup paperSize="9" scale="12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opLeftCell="A37" zoomScale="130" zoomScaleNormal="130" workbookViewId="0">
      <selection activeCell="D8" sqref="D8"/>
    </sheetView>
  </sheetViews>
  <sheetFormatPr baseColWidth="10" defaultColWidth="10" defaultRowHeight="12.75" x14ac:dyDescent="0.2"/>
  <cols>
    <col min="1" max="1" width="36.7109375" style="6" customWidth="1"/>
    <col min="2" max="2" width="10.42578125" style="39" bestFit="1" customWidth="1"/>
    <col min="3" max="3" width="6.85546875" style="40" bestFit="1" customWidth="1"/>
    <col min="4" max="4" width="10.42578125" style="6" bestFit="1" customWidth="1"/>
    <col min="5" max="5" width="6.85546875" style="6" bestFit="1" customWidth="1"/>
    <col min="6" max="6" width="10.42578125" style="6" bestFit="1" customWidth="1"/>
    <col min="7" max="7" width="6.85546875" style="6" bestFit="1" customWidth="1"/>
    <col min="8" max="8" width="10.42578125" style="6" bestFit="1" customWidth="1"/>
    <col min="9" max="9" width="6.85546875" style="6" bestFit="1" customWidth="1"/>
    <col min="10" max="10" width="10.42578125" style="6" bestFit="1" customWidth="1"/>
    <col min="11" max="11" width="6.85546875" style="6" bestFit="1" customWidth="1"/>
    <col min="12" max="12" width="10.42578125" style="6" bestFit="1" customWidth="1"/>
    <col min="13" max="13" width="6.85546875" style="6" bestFit="1" customWidth="1"/>
    <col min="14" max="14" width="1.85546875" style="41" customWidth="1"/>
    <col min="15" max="15" width="11.28515625" style="6" bestFit="1" customWidth="1"/>
    <col min="16" max="16" width="6.85546875" style="6" customWidth="1"/>
    <col min="17" max="16384" width="10" style="6"/>
  </cols>
  <sheetData>
    <row r="1" spans="1:16" ht="21.95" customHeight="1" thickBot="1" x14ac:dyDescent="0.25">
      <c r="A1" s="206" t="s">
        <v>102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8"/>
      <c r="N1" s="148"/>
    </row>
    <row r="2" spans="1:16" ht="14.25" customHeight="1" thickTop="1" thickBot="1" x14ac:dyDescent="0.25">
      <c r="N2" s="149"/>
      <c r="O2" s="211" t="s">
        <v>134</v>
      </c>
      <c r="P2" s="212"/>
    </row>
    <row r="3" spans="1:16" ht="14.25" thickTop="1" thickBot="1" x14ac:dyDescent="0.25">
      <c r="A3" s="93" t="s">
        <v>0</v>
      </c>
      <c r="B3" s="209" t="s">
        <v>33</v>
      </c>
      <c r="C3" s="210"/>
      <c r="D3" s="213" t="s">
        <v>34</v>
      </c>
      <c r="E3" s="213"/>
      <c r="F3" s="209" t="s">
        <v>35</v>
      </c>
      <c r="G3" s="213"/>
      <c r="H3" s="209" t="s">
        <v>36</v>
      </c>
      <c r="I3" s="213"/>
      <c r="J3" s="209" t="s">
        <v>37</v>
      </c>
      <c r="K3" s="213"/>
      <c r="L3" s="209" t="s">
        <v>38</v>
      </c>
      <c r="M3" s="210"/>
      <c r="N3" s="5"/>
      <c r="O3" s="209" t="s">
        <v>0</v>
      </c>
      <c r="P3" s="210"/>
    </row>
    <row r="4" spans="1:16" ht="13.5" thickTop="1" x14ac:dyDescent="0.2">
      <c r="A4" s="70" t="s">
        <v>54</v>
      </c>
      <c r="B4" s="8">
        <v>105775</v>
      </c>
      <c r="C4" s="9">
        <f>B4/B8*100</f>
        <v>59.099442389567436</v>
      </c>
      <c r="D4" s="8">
        <v>105485</v>
      </c>
      <c r="E4" s="9">
        <f>D4/D8*100</f>
        <v>59.19705038918476</v>
      </c>
      <c r="F4" s="8">
        <v>82922</v>
      </c>
      <c r="G4" s="9">
        <f>F4/F8*100</f>
        <v>57.033007091125434</v>
      </c>
      <c r="H4" s="141">
        <v>33226</v>
      </c>
      <c r="I4" s="9">
        <f>H4/H8*100</f>
        <v>56.27519392974493</v>
      </c>
      <c r="J4" s="141">
        <v>49536</v>
      </c>
      <c r="K4" s="9">
        <f>J4/J8*100</f>
        <v>64.590830855891099</v>
      </c>
      <c r="L4" s="141">
        <v>75468</v>
      </c>
      <c r="M4" s="9">
        <f>L4/L8*100</f>
        <v>65.972568251553852</v>
      </c>
      <c r="N4" s="10"/>
      <c r="O4" s="11">
        <f>B4+D4+F4+H4+J4+L4+B39+D39+F39+H39+J39+L39</f>
        <v>930046</v>
      </c>
      <c r="P4" s="12">
        <f>O4/O8*100</f>
        <v>60.173394323276895</v>
      </c>
    </row>
    <row r="5" spans="1:16" x14ac:dyDescent="0.2">
      <c r="A5" s="65" t="s">
        <v>39</v>
      </c>
      <c r="B5" s="13">
        <v>883</v>
      </c>
      <c r="C5" s="9">
        <f>B5/B8*100</f>
        <v>0.49335672540759201</v>
      </c>
      <c r="D5" s="13">
        <v>886</v>
      </c>
      <c r="E5" s="9">
        <f>D5/D8*100</f>
        <v>0.49721369526300135</v>
      </c>
      <c r="F5" s="13">
        <v>691</v>
      </c>
      <c r="G5" s="9">
        <f>F5/F8*100</f>
        <v>0.47526359590901901</v>
      </c>
      <c r="H5" s="141">
        <v>139</v>
      </c>
      <c r="I5" s="9">
        <f>H5/H8*100</f>
        <v>0.23542562921310253</v>
      </c>
      <c r="J5" s="141">
        <v>329</v>
      </c>
      <c r="K5" s="9">
        <f>J5/J8*100</f>
        <v>0.4289886820007302</v>
      </c>
      <c r="L5" s="141">
        <v>460</v>
      </c>
      <c r="M5" s="9">
        <f>L5/L8*100</f>
        <v>0.40212250749608802</v>
      </c>
      <c r="N5" s="10"/>
      <c r="O5" s="13">
        <f>B5+D5+F5+H5+J5+L5+B40+D40+F40+H40+J40+L40</f>
        <v>6467</v>
      </c>
      <c r="P5" s="14">
        <f>O5/O8*100</f>
        <v>0.4184108539670422</v>
      </c>
    </row>
    <row r="6" spans="1:16" x14ac:dyDescent="0.2">
      <c r="A6" s="76" t="s">
        <v>67</v>
      </c>
      <c r="B6" s="77">
        <f t="shared" ref="B6:C6" si="0">SUM(B4:B5)</f>
        <v>106658</v>
      </c>
      <c r="C6" s="78">
        <f t="shared" si="0"/>
        <v>59.59279911497503</v>
      </c>
      <c r="D6" s="77">
        <f t="shared" ref="D6:E6" si="1">SUM(D4:D5)</f>
        <v>106371</v>
      </c>
      <c r="E6" s="78">
        <f t="shared" si="1"/>
        <v>59.694264084447759</v>
      </c>
      <c r="F6" s="77">
        <f t="shared" ref="F6:G6" si="2">SUM(F4:F5)</f>
        <v>83613</v>
      </c>
      <c r="G6" s="78">
        <f t="shared" si="2"/>
        <v>57.508270687034454</v>
      </c>
      <c r="H6" s="142">
        <f t="shared" ref="H6:J6" si="3">SUM(H4:H5)</f>
        <v>33365</v>
      </c>
      <c r="I6" s="78">
        <f t="shared" ref="I6:L6" si="4">SUM(I4:I5)</f>
        <v>56.510619558958034</v>
      </c>
      <c r="J6" s="142">
        <f t="shared" si="3"/>
        <v>49865</v>
      </c>
      <c r="K6" s="78">
        <f t="shared" si="4"/>
        <v>65.019819537891834</v>
      </c>
      <c r="L6" s="142">
        <f t="shared" si="4"/>
        <v>75928</v>
      </c>
      <c r="M6" s="78">
        <f t="shared" ref="M6" si="5">SUM(M4:M5)</f>
        <v>66.37469075904994</v>
      </c>
      <c r="N6" s="10"/>
      <c r="O6" s="77">
        <f>SUM(O4:O5)</f>
        <v>936513</v>
      </c>
      <c r="P6" s="86">
        <f>SUM(P4:P5)</f>
        <v>60.591805177243934</v>
      </c>
    </row>
    <row r="7" spans="1:16" ht="13.5" thickBot="1" x14ac:dyDescent="0.25">
      <c r="A7" s="65" t="s">
        <v>70</v>
      </c>
      <c r="B7" s="13">
        <v>72320</v>
      </c>
      <c r="C7" s="9">
        <f>B7/B8*100</f>
        <v>40.407200885024977</v>
      </c>
      <c r="D7" s="13">
        <v>71822</v>
      </c>
      <c r="E7" s="9">
        <f>D7/D8*100</f>
        <v>40.305735915552241</v>
      </c>
      <c r="F7" s="13">
        <v>61780</v>
      </c>
      <c r="G7" s="9">
        <f>F7/F8*100</f>
        <v>42.491729312965546</v>
      </c>
      <c r="H7" s="141">
        <v>25677</v>
      </c>
      <c r="I7" s="9">
        <f>H7/H8*100</f>
        <v>43.489380441041966</v>
      </c>
      <c r="J7" s="141">
        <v>26827</v>
      </c>
      <c r="K7" s="9">
        <f>J7/J8*100</f>
        <v>34.980180462108173</v>
      </c>
      <c r="L7" s="141">
        <v>38465</v>
      </c>
      <c r="M7" s="9">
        <f>L7/L8*100</f>
        <v>33.62530924095006</v>
      </c>
      <c r="N7" s="10"/>
      <c r="O7" s="13">
        <f>B7+D7+F7+H7+J7+L7+B42+D42+F42+H42+J42+L42</f>
        <v>609097</v>
      </c>
      <c r="P7" s="14">
        <f>O7/O8*100</f>
        <v>39.408194822756066</v>
      </c>
    </row>
    <row r="8" spans="1:16" ht="14.25" thickTop="1" thickBot="1" x14ac:dyDescent="0.25">
      <c r="A8" s="106" t="s">
        <v>1</v>
      </c>
      <c r="B8" s="107">
        <f t="shared" ref="B8:C8" si="6">SUM(B6:B7)</f>
        <v>178978</v>
      </c>
      <c r="C8" s="107">
        <f t="shared" si="6"/>
        <v>100</v>
      </c>
      <c r="D8" s="107">
        <f t="shared" ref="D8:E8" si="7">SUM(D6:D7)</f>
        <v>178193</v>
      </c>
      <c r="E8" s="107">
        <f t="shared" si="7"/>
        <v>100</v>
      </c>
      <c r="F8" s="107">
        <f t="shared" ref="F8:G8" si="8">SUM(F6:F7)</f>
        <v>145393</v>
      </c>
      <c r="G8" s="107">
        <f t="shared" si="8"/>
        <v>100</v>
      </c>
      <c r="H8" s="107">
        <f t="shared" ref="H8:I8" si="9">SUM(H6:H7)</f>
        <v>59042</v>
      </c>
      <c r="I8" s="107">
        <f t="shared" si="9"/>
        <v>100</v>
      </c>
      <c r="J8" s="107">
        <f t="shared" ref="J8:K8" si="10">SUM(J6:J7)</f>
        <v>76692</v>
      </c>
      <c r="K8" s="107">
        <f t="shared" si="10"/>
        <v>100</v>
      </c>
      <c r="L8" s="107">
        <f t="shared" ref="L8:M8" si="11">SUM(L6:L7)</f>
        <v>114393</v>
      </c>
      <c r="M8" s="107">
        <f t="shared" si="11"/>
        <v>100</v>
      </c>
      <c r="N8" s="17"/>
      <c r="O8" s="108">
        <f>SUM(O6:O7)</f>
        <v>1545610</v>
      </c>
      <c r="P8" s="108">
        <f>SUM(P4:P7)</f>
        <v>160.59180517724394</v>
      </c>
    </row>
    <row r="9" spans="1:16" ht="7.5" customHeight="1" thickTop="1" thickBot="1" x14ac:dyDescent="0.25">
      <c r="A9" s="18"/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7"/>
    </row>
    <row r="10" spans="1:16" ht="13.5" thickTop="1" x14ac:dyDescent="0.2">
      <c r="A10" s="21" t="s">
        <v>40</v>
      </c>
      <c r="B10" s="22">
        <v>115706</v>
      </c>
      <c r="C10" s="23">
        <f>B10/B8*100</f>
        <v>64.648169048709903</v>
      </c>
      <c r="D10" s="22">
        <v>109245</v>
      </c>
      <c r="E10" s="23">
        <f>D10/D8*100</f>
        <v>61.307122053054833</v>
      </c>
      <c r="F10" s="22">
        <v>89309</v>
      </c>
      <c r="G10" s="23">
        <f>F10/F8*100</f>
        <v>61.425928345931368</v>
      </c>
      <c r="H10" s="140">
        <v>37499</v>
      </c>
      <c r="I10" s="23">
        <f>H10/H8*100</f>
        <v>63.512414891094473</v>
      </c>
      <c r="J10" s="140">
        <v>45648</v>
      </c>
      <c r="K10" s="23">
        <f>J10/J8*100</f>
        <v>59.521201689876392</v>
      </c>
      <c r="L10" s="140">
        <v>66593</v>
      </c>
      <c r="M10" s="23">
        <f>L10/L8*100</f>
        <v>58.214226394971725</v>
      </c>
      <c r="N10" s="17"/>
      <c r="O10" s="22">
        <f>B10+D10+F10+H10+J10+L10+B45+D45+F45+H45+J45+L45</f>
        <v>930382</v>
      </c>
      <c r="P10" s="23">
        <f>O10/O8*100</f>
        <v>60.195133313060865</v>
      </c>
    </row>
    <row r="11" spans="1:16" x14ac:dyDescent="0.2">
      <c r="A11" s="24" t="s">
        <v>41</v>
      </c>
      <c r="B11" s="13">
        <v>51900</v>
      </c>
      <c r="C11" s="25">
        <f>B11/B8*100</f>
        <v>28.997977405044196</v>
      </c>
      <c r="D11" s="13">
        <v>52796</v>
      </c>
      <c r="E11" s="25">
        <f>D11/D8*100</f>
        <v>29.628548820660743</v>
      </c>
      <c r="F11" s="13">
        <v>40054</v>
      </c>
      <c r="G11" s="25">
        <f>F11/F8*100</f>
        <v>27.548781578205279</v>
      </c>
      <c r="H11" s="140">
        <v>12597</v>
      </c>
      <c r="I11" s="25">
        <f>H11/H8*100</f>
        <v>21.335659361132752</v>
      </c>
      <c r="J11" s="140">
        <v>21161</v>
      </c>
      <c r="K11" s="25">
        <f>J11/J8*100</f>
        <v>27.592186929536329</v>
      </c>
      <c r="L11" s="140">
        <v>32424</v>
      </c>
      <c r="M11" s="25">
        <f>L11/L8*100</f>
        <v>28.344391702289474</v>
      </c>
      <c r="N11" s="17"/>
      <c r="O11" s="26">
        <f>B11+D11+F11+H11+J11+L11+B46+D46+F46+H46+J46+L46</f>
        <v>434438</v>
      </c>
      <c r="P11" s="25">
        <f>O11/O8*100</f>
        <v>28.107866796928072</v>
      </c>
    </row>
    <row r="12" spans="1:16" ht="13.5" thickBot="1" x14ac:dyDescent="0.25">
      <c r="A12" s="27" t="s">
        <v>42</v>
      </c>
      <c r="B12" s="28">
        <v>13742</v>
      </c>
      <c r="C12" s="29">
        <f>B12/B8*100</f>
        <v>7.6780386416207573</v>
      </c>
      <c r="D12" s="28">
        <v>16152</v>
      </c>
      <c r="E12" s="29">
        <f>D12/D8*100</f>
        <v>9.0643291262844219</v>
      </c>
      <c r="F12" s="28">
        <v>16030</v>
      </c>
      <c r="G12" s="29">
        <f>F12/F8*100</f>
        <v>11.025290075863349</v>
      </c>
      <c r="H12" s="140">
        <v>8946</v>
      </c>
      <c r="I12" s="29">
        <f>H12/H8*100</f>
        <v>15.15192574777277</v>
      </c>
      <c r="J12" s="140">
        <v>9883</v>
      </c>
      <c r="K12" s="29">
        <f>J12/J8*100</f>
        <v>12.886611380587285</v>
      </c>
      <c r="L12" s="140">
        <v>15376</v>
      </c>
      <c r="M12" s="29">
        <f>L12/L8*100</f>
        <v>13.441381902738803</v>
      </c>
      <c r="N12" s="17"/>
      <c r="O12" s="30">
        <f>B12+D12+F12+H12+J12+L12+B47+D47+F47+H47+J47+L47</f>
        <v>183160</v>
      </c>
      <c r="P12" s="29">
        <f>O12/O8*100</f>
        <v>11.850337407237271</v>
      </c>
    </row>
    <row r="13" spans="1:16" ht="8.25" customHeight="1" thickTop="1" thickBot="1" x14ac:dyDescent="0.25">
      <c r="A13" s="63"/>
      <c r="B13" s="32"/>
      <c r="C13" s="64"/>
      <c r="D13" s="32"/>
      <c r="E13" s="64"/>
      <c r="F13" s="32"/>
      <c r="G13" s="33"/>
      <c r="H13" s="32"/>
      <c r="I13" s="33"/>
      <c r="J13" s="32"/>
      <c r="K13" s="33"/>
      <c r="L13" s="32"/>
      <c r="M13" s="33"/>
      <c r="N13" s="10"/>
    </row>
    <row r="14" spans="1:16" ht="14.25" thickTop="1" thickBot="1" x14ac:dyDescent="0.25">
      <c r="A14" s="93" t="s">
        <v>2</v>
      </c>
      <c r="B14" s="209" t="s">
        <v>33</v>
      </c>
      <c r="C14" s="210"/>
      <c r="D14" s="213" t="s">
        <v>34</v>
      </c>
      <c r="E14" s="213"/>
      <c r="F14" s="209" t="s">
        <v>35</v>
      </c>
      <c r="G14" s="213"/>
      <c r="H14" s="209" t="s">
        <v>36</v>
      </c>
      <c r="I14" s="213"/>
      <c r="J14" s="209" t="s">
        <v>37</v>
      </c>
      <c r="K14" s="213"/>
      <c r="L14" s="209" t="s">
        <v>38</v>
      </c>
      <c r="M14" s="210"/>
      <c r="N14" s="5"/>
      <c r="O14" s="209" t="s">
        <v>2</v>
      </c>
      <c r="P14" s="210"/>
    </row>
    <row r="15" spans="1:16" ht="13.5" thickTop="1" x14ac:dyDescent="0.2">
      <c r="A15" s="70" t="s">
        <v>43</v>
      </c>
      <c r="B15" s="22">
        <v>786311</v>
      </c>
      <c r="C15" s="34">
        <f t="shared" ref="C15:C23" si="12">B15/$B$26*100</f>
        <v>49.58265520452953</v>
      </c>
      <c r="D15" s="22">
        <v>710723</v>
      </c>
      <c r="E15" s="34">
        <f>D15/$D$26*100</f>
        <v>50.17210586134113</v>
      </c>
      <c r="F15" s="22">
        <v>538645</v>
      </c>
      <c r="G15" s="34">
        <f>F15/$F$26*100</f>
        <v>48.477793067696737</v>
      </c>
      <c r="H15" s="22">
        <v>241679</v>
      </c>
      <c r="I15" s="34">
        <f>H15/$H$26*100</f>
        <v>39.354542449442846</v>
      </c>
      <c r="J15" s="22">
        <v>313502</v>
      </c>
      <c r="K15" s="34">
        <f>J15/$J$26*100</f>
        <v>40.508059566495461</v>
      </c>
      <c r="L15" s="22">
        <v>479977</v>
      </c>
      <c r="M15" s="34">
        <f>L15/$L$26*100</f>
        <v>45.921629071314925</v>
      </c>
      <c r="N15" s="10"/>
      <c r="O15" s="11">
        <f t="shared" ref="O15:O25" si="13">B15+D15+F15+H15+J15+L15+B50+D50+F50+H50+J50+L50</f>
        <v>6777227</v>
      </c>
      <c r="P15" s="34">
        <f>O15/$O$26*100</f>
        <v>47.072408859040394</v>
      </c>
    </row>
    <row r="16" spans="1:16" x14ac:dyDescent="0.2">
      <c r="A16" s="15" t="s">
        <v>3</v>
      </c>
      <c r="B16" s="26">
        <v>650473</v>
      </c>
      <c r="C16" s="14">
        <f t="shared" si="12"/>
        <v>41.017076549680645</v>
      </c>
      <c r="D16" s="26">
        <v>565333</v>
      </c>
      <c r="E16" s="14">
        <f t="shared" ref="E16:E25" si="14">D16/$D$26*100</f>
        <v>39.908581997359818</v>
      </c>
      <c r="F16" s="26">
        <v>456864</v>
      </c>
      <c r="G16" s="14">
        <f t="shared" ref="G16:G25" si="15">F16/$F$26*100</f>
        <v>41.117542077026989</v>
      </c>
      <c r="H16" s="26">
        <v>313536</v>
      </c>
      <c r="I16" s="14">
        <f t="shared" ref="I16:I25" si="16">H16/$H$26*100</f>
        <v>51.055597802988729</v>
      </c>
      <c r="J16" s="26">
        <v>407051</v>
      </c>
      <c r="K16" s="14">
        <f t="shared" ref="K16:K25" si="17">J16/$J$26*100</f>
        <v>52.595664954614463</v>
      </c>
      <c r="L16" s="26">
        <v>482791</v>
      </c>
      <c r="M16" s="14">
        <f t="shared" ref="M16:M25" si="18">L16/$L$26*100</f>
        <v>46.190857522275444</v>
      </c>
      <c r="N16" s="10"/>
      <c r="O16" s="13">
        <f t="shared" si="13"/>
        <v>6241088</v>
      </c>
      <c r="P16" s="14">
        <f t="shared" ref="P16:P25" si="19">O16/$O$26*100</f>
        <v>43.348562186459255</v>
      </c>
    </row>
    <row r="17" spans="1:16" x14ac:dyDescent="0.2">
      <c r="A17" s="7" t="s">
        <v>4</v>
      </c>
      <c r="B17" s="13">
        <v>129740</v>
      </c>
      <c r="C17" s="14">
        <f t="shared" si="12"/>
        <v>8.1810551883868605</v>
      </c>
      <c r="D17" s="13">
        <v>121905</v>
      </c>
      <c r="E17" s="14">
        <f t="shared" si="14"/>
        <v>8.6056460323174981</v>
      </c>
      <c r="F17" s="13">
        <v>101543</v>
      </c>
      <c r="G17" s="14">
        <f t="shared" si="15"/>
        <v>9.1388215642457098</v>
      </c>
      <c r="H17" s="13">
        <v>54177</v>
      </c>
      <c r="I17" s="14">
        <f t="shared" si="16"/>
        <v>8.8220782371801665</v>
      </c>
      <c r="J17" s="13">
        <v>46917</v>
      </c>
      <c r="K17" s="14">
        <f t="shared" si="17"/>
        <v>6.0622153309429212</v>
      </c>
      <c r="L17" s="13">
        <v>70465</v>
      </c>
      <c r="M17" s="14">
        <f t="shared" si="18"/>
        <v>6.7417138581853013</v>
      </c>
      <c r="N17" s="10"/>
      <c r="O17" s="13">
        <f t="shared" si="13"/>
        <v>1188747</v>
      </c>
      <c r="P17" s="14">
        <f t="shared" si="19"/>
        <v>8.2566490415560363</v>
      </c>
    </row>
    <row r="18" spans="1:16" x14ac:dyDescent="0.2">
      <c r="A18" s="37" t="s">
        <v>7</v>
      </c>
      <c r="B18" s="13">
        <v>5712</v>
      </c>
      <c r="C18" s="14">
        <f t="shared" si="12"/>
        <v>0.360183345429827</v>
      </c>
      <c r="D18" s="13">
        <v>5156</v>
      </c>
      <c r="E18" s="14">
        <f t="shared" si="14"/>
        <v>0.36397777730715747</v>
      </c>
      <c r="F18" s="13">
        <v>3689</v>
      </c>
      <c r="G18" s="14">
        <f t="shared" si="15"/>
        <v>0.33200824035632615</v>
      </c>
      <c r="H18" s="13">
        <v>1104</v>
      </c>
      <c r="I18" s="14">
        <f t="shared" si="16"/>
        <v>0.17977323170066453</v>
      </c>
      <c r="J18" s="13">
        <v>1711</v>
      </c>
      <c r="K18" s="14">
        <f t="shared" si="17"/>
        <v>0.22108085408792844</v>
      </c>
      <c r="L18" s="13">
        <v>3584</v>
      </c>
      <c r="M18" s="14">
        <f t="shared" si="18"/>
        <v>0.34289792759151516</v>
      </c>
      <c r="N18" s="10"/>
      <c r="O18" s="13">
        <f t="shared" si="13"/>
        <v>51387</v>
      </c>
      <c r="P18" s="14">
        <f t="shared" si="19"/>
        <v>0.35691734599409297</v>
      </c>
    </row>
    <row r="19" spans="1:16" x14ac:dyDescent="0.2">
      <c r="A19" s="7" t="s">
        <v>8</v>
      </c>
      <c r="B19" s="13">
        <v>2784</v>
      </c>
      <c r="C19" s="14">
        <f t="shared" si="12"/>
        <v>0.17555154651201652</v>
      </c>
      <c r="D19" s="13">
        <v>2687</v>
      </c>
      <c r="E19" s="14">
        <f t="shared" si="14"/>
        <v>0.18968353134684485</v>
      </c>
      <c r="F19" s="13">
        <v>1206</v>
      </c>
      <c r="G19" s="14">
        <f t="shared" si="15"/>
        <v>0.10853942474104887</v>
      </c>
      <c r="H19" s="13">
        <v>227</v>
      </c>
      <c r="I19" s="14">
        <f t="shared" si="16"/>
        <v>3.696424238772722E-2</v>
      </c>
      <c r="J19" s="13">
        <v>380</v>
      </c>
      <c r="K19" s="14">
        <f t="shared" si="17"/>
        <v>4.9100365022450493E-2</v>
      </c>
      <c r="L19" s="13">
        <v>1363</v>
      </c>
      <c r="M19" s="14">
        <f t="shared" si="18"/>
        <v>0.13040454110134911</v>
      </c>
      <c r="N19" s="10"/>
      <c r="O19" s="13">
        <f t="shared" si="13"/>
        <v>24637</v>
      </c>
      <c r="P19" s="14">
        <f t="shared" si="19"/>
        <v>0.17112056849507595</v>
      </c>
    </row>
    <row r="20" spans="1:16" x14ac:dyDescent="0.2">
      <c r="A20" s="7" t="s">
        <v>44</v>
      </c>
      <c r="B20" s="13">
        <v>2045</v>
      </c>
      <c r="C20" s="14">
        <f t="shared" si="12"/>
        <v>0.12895219562394891</v>
      </c>
      <c r="D20" s="13">
        <v>2239</v>
      </c>
      <c r="E20" s="14">
        <f t="shared" si="14"/>
        <v>0.15805784394699873</v>
      </c>
      <c r="F20" s="13">
        <v>1592</v>
      </c>
      <c r="G20" s="14">
        <f t="shared" si="15"/>
        <v>0.1432792406200247</v>
      </c>
      <c r="H20" s="13">
        <v>381</v>
      </c>
      <c r="I20" s="14">
        <f t="shared" si="16"/>
        <v>6.2041305505392386E-2</v>
      </c>
      <c r="J20" s="13">
        <v>686</v>
      </c>
      <c r="K20" s="14">
        <f t="shared" si="17"/>
        <v>8.8639080014213265E-2</v>
      </c>
      <c r="L20" s="13">
        <v>1154</v>
      </c>
      <c r="M20" s="14">
        <f t="shared" si="18"/>
        <v>0.11040854030150908</v>
      </c>
      <c r="N20" s="10"/>
      <c r="O20" s="13">
        <f t="shared" si="13"/>
        <v>20687</v>
      </c>
      <c r="P20" s="14">
        <f t="shared" si="19"/>
        <v>0.14368515649054822</v>
      </c>
    </row>
    <row r="21" spans="1:16" x14ac:dyDescent="0.2">
      <c r="A21" s="7" t="s">
        <v>6</v>
      </c>
      <c r="B21" s="13">
        <v>1368</v>
      </c>
      <c r="C21" s="14">
        <f t="shared" si="12"/>
        <v>8.6262397855042597E-2</v>
      </c>
      <c r="D21" s="13">
        <v>1245</v>
      </c>
      <c r="E21" s="14">
        <f t="shared" si="14"/>
        <v>8.788835002859019E-2</v>
      </c>
      <c r="F21" s="13">
        <v>1261</v>
      </c>
      <c r="G21" s="14">
        <f t="shared" si="15"/>
        <v>0.11348939850618792</v>
      </c>
      <c r="H21" s="13">
        <v>680</v>
      </c>
      <c r="I21" s="14">
        <f t="shared" si="16"/>
        <v>0.11072988909098903</v>
      </c>
      <c r="J21" s="13">
        <v>927</v>
      </c>
      <c r="K21" s="14">
        <f t="shared" si="17"/>
        <v>0.11977904835739897</v>
      </c>
      <c r="L21" s="13">
        <v>1380</v>
      </c>
      <c r="M21" s="14">
        <f t="shared" si="18"/>
        <v>0.13203101006592941</v>
      </c>
      <c r="N21" s="10"/>
      <c r="O21" s="13">
        <f t="shared" si="13"/>
        <v>14999</v>
      </c>
      <c r="P21" s="14">
        <f t="shared" si="19"/>
        <v>0.10417816320402826</v>
      </c>
    </row>
    <row r="22" spans="1:16" x14ac:dyDescent="0.2">
      <c r="A22" s="7" t="s">
        <v>5</v>
      </c>
      <c r="B22" s="36">
        <v>625</v>
      </c>
      <c r="C22" s="14">
        <f t="shared" si="12"/>
        <v>3.9410817733480721E-2</v>
      </c>
      <c r="D22" s="36">
        <v>511</v>
      </c>
      <c r="E22" s="14">
        <f t="shared" si="14"/>
        <v>3.6073049690449471E-2</v>
      </c>
      <c r="F22" s="36">
        <v>466</v>
      </c>
      <c r="G22" s="14">
        <f t="shared" si="15"/>
        <v>4.193977771917809E-2</v>
      </c>
      <c r="H22" s="36">
        <v>215</v>
      </c>
      <c r="I22" s="14">
        <f t="shared" si="16"/>
        <v>3.5010185521415653E-2</v>
      </c>
      <c r="J22" s="36">
        <v>261</v>
      </c>
      <c r="K22" s="14">
        <f t="shared" si="17"/>
        <v>3.3724198081209418E-2</v>
      </c>
      <c r="L22" s="36">
        <v>450</v>
      </c>
      <c r="M22" s="14">
        <f t="shared" si="18"/>
        <v>4.3053590238890022E-2</v>
      </c>
      <c r="N22" s="10"/>
      <c r="O22" s="13">
        <f t="shared" si="13"/>
        <v>7147</v>
      </c>
      <c r="P22" s="14">
        <f t="shared" si="19"/>
        <v>4.9640731543382235E-2</v>
      </c>
    </row>
    <row r="23" spans="1:16" x14ac:dyDescent="0.2">
      <c r="A23" s="70" t="s">
        <v>69</v>
      </c>
      <c r="B23" s="97">
        <v>397</v>
      </c>
      <c r="C23" s="14">
        <f t="shared" si="12"/>
        <v>2.5033751424306951E-2</v>
      </c>
      <c r="D23" s="97">
        <v>287</v>
      </c>
      <c r="E23" s="14">
        <f t="shared" si="14"/>
        <v>2.0260205990526411E-2</v>
      </c>
      <c r="F23" s="97">
        <v>157</v>
      </c>
      <c r="G23" s="14">
        <f t="shared" si="15"/>
        <v>1.4129925111396909E-2</v>
      </c>
      <c r="H23" s="97">
        <v>129</v>
      </c>
      <c r="I23" s="14">
        <f t="shared" si="16"/>
        <v>2.100611131284939E-2</v>
      </c>
      <c r="J23" s="97">
        <v>135</v>
      </c>
      <c r="K23" s="14">
        <f t="shared" si="17"/>
        <v>1.7443550731660044E-2</v>
      </c>
      <c r="L23" s="97">
        <v>175</v>
      </c>
      <c r="M23" s="14">
        <f t="shared" si="18"/>
        <v>1.6743062870679455E-2</v>
      </c>
      <c r="N23" s="10"/>
      <c r="O23" s="13">
        <f t="shared" si="13"/>
        <v>4899</v>
      </c>
      <c r="P23" s="14">
        <f t="shared" si="19"/>
        <v>3.4026856559539603E-2</v>
      </c>
    </row>
    <row r="24" spans="1:16" x14ac:dyDescent="0.2">
      <c r="A24" s="15" t="s">
        <v>45</v>
      </c>
      <c r="B24" s="26">
        <v>52</v>
      </c>
      <c r="C24" s="14">
        <f>B24/$B$26*100</f>
        <v>3.278980035425596E-3</v>
      </c>
      <c r="D24" s="26">
        <v>67</v>
      </c>
      <c r="E24" s="14">
        <f t="shared" si="14"/>
        <v>4.729734499530556E-3</v>
      </c>
      <c r="F24" s="26">
        <v>35</v>
      </c>
      <c r="G24" s="14">
        <f t="shared" si="15"/>
        <v>3.149983305088483E-3</v>
      </c>
      <c r="H24" s="26">
        <v>35</v>
      </c>
      <c r="I24" s="14">
        <f t="shared" si="16"/>
        <v>5.6993325267420819E-3</v>
      </c>
      <c r="J24" s="26">
        <v>49</v>
      </c>
      <c r="K24" s="14">
        <f t="shared" si="17"/>
        <v>6.3313628581580907E-3</v>
      </c>
      <c r="L24" s="26">
        <v>44</v>
      </c>
      <c r="M24" s="14">
        <f t="shared" si="18"/>
        <v>4.2096843789136904E-3</v>
      </c>
      <c r="N24" s="10"/>
      <c r="O24" s="13">
        <f t="shared" si="13"/>
        <v>692</v>
      </c>
      <c r="P24" s="14">
        <f t="shared" si="19"/>
        <v>4.8064063562362532E-3</v>
      </c>
    </row>
    <row r="25" spans="1:16" ht="13.5" thickBot="1" x14ac:dyDescent="0.25">
      <c r="A25" s="7" t="s">
        <v>9</v>
      </c>
      <c r="B25" s="13">
        <v>6352</v>
      </c>
      <c r="C25" s="92">
        <f>B25/$B$26*100</f>
        <v>0.40054002278891121</v>
      </c>
      <c r="D25" s="13">
        <v>6417</v>
      </c>
      <c r="E25" s="92">
        <f t="shared" si="14"/>
        <v>0.45299561617145645</v>
      </c>
      <c r="F25" s="13">
        <v>5659</v>
      </c>
      <c r="G25" s="92">
        <f t="shared" si="15"/>
        <v>0.50930730067130647</v>
      </c>
      <c r="H25" s="13">
        <v>1944</v>
      </c>
      <c r="I25" s="92">
        <f t="shared" si="16"/>
        <v>0.31655721234247453</v>
      </c>
      <c r="J25" s="13">
        <v>2306</v>
      </c>
      <c r="K25" s="92">
        <f t="shared" si="17"/>
        <v>0.29796168879413382</v>
      </c>
      <c r="L25" s="13">
        <v>3826</v>
      </c>
      <c r="M25" s="92">
        <f t="shared" si="18"/>
        <v>0.36605119167554051</v>
      </c>
      <c r="N25" s="10"/>
      <c r="O25" s="13">
        <f t="shared" si="13"/>
        <v>65941</v>
      </c>
      <c r="P25" s="71">
        <f t="shared" si="19"/>
        <v>0.45800468430140862</v>
      </c>
    </row>
    <row r="26" spans="1:16" ht="14.25" thickTop="1" thickBot="1" x14ac:dyDescent="0.25">
      <c r="A26" s="106" t="s">
        <v>10</v>
      </c>
      <c r="B26" s="107">
        <f t="shared" ref="B26:M26" si="20">SUM(B15:B25)</f>
        <v>1585859</v>
      </c>
      <c r="C26" s="107">
        <f t="shared" si="20"/>
        <v>100.00000000000001</v>
      </c>
      <c r="D26" s="107">
        <f t="shared" si="20"/>
        <v>1416570</v>
      </c>
      <c r="E26" s="107">
        <f t="shared" si="20"/>
        <v>99.999999999999972</v>
      </c>
      <c r="F26" s="107">
        <f t="shared" si="20"/>
        <v>1111117</v>
      </c>
      <c r="G26" s="107">
        <f t="shared" si="20"/>
        <v>100</v>
      </c>
      <c r="H26" s="107">
        <f t="shared" si="20"/>
        <v>614107</v>
      </c>
      <c r="I26" s="107">
        <f t="shared" si="20"/>
        <v>99.999999999999986</v>
      </c>
      <c r="J26" s="107">
        <f t="shared" si="20"/>
        <v>773925</v>
      </c>
      <c r="K26" s="107">
        <f t="shared" si="20"/>
        <v>100</v>
      </c>
      <c r="L26" s="107">
        <f t="shared" si="20"/>
        <v>1045209</v>
      </c>
      <c r="M26" s="107">
        <f t="shared" si="20"/>
        <v>99.999999999999986</v>
      </c>
      <c r="N26" s="38"/>
      <c r="O26" s="108">
        <f>SUM(O15:O25)</f>
        <v>14397451</v>
      </c>
      <c r="P26" s="108">
        <f>SUM(P15:P25)</f>
        <v>99.999999999999972</v>
      </c>
    </row>
    <row r="27" spans="1:16" ht="7.5" customHeight="1" thickTop="1" thickBot="1" x14ac:dyDescent="0.25">
      <c r="A27" s="72"/>
      <c r="B27" s="19"/>
      <c r="C27" s="73"/>
      <c r="D27" s="19"/>
      <c r="E27" s="73"/>
      <c r="F27" s="19"/>
      <c r="G27" s="73"/>
      <c r="H27" s="19"/>
      <c r="I27" s="73"/>
      <c r="J27" s="19"/>
      <c r="K27" s="73"/>
      <c r="L27" s="19"/>
      <c r="M27" s="73"/>
      <c r="N27" s="17"/>
      <c r="O27" s="43"/>
      <c r="P27" s="43"/>
    </row>
    <row r="28" spans="1:16" ht="13.5" thickTop="1" x14ac:dyDescent="0.2">
      <c r="A28" s="21" t="s">
        <v>46</v>
      </c>
      <c r="B28" s="22">
        <v>1083644</v>
      </c>
      <c r="C28" s="23">
        <f>B28/B26*100</f>
        <v>68.331673875167965</v>
      </c>
      <c r="D28" s="22">
        <v>928543</v>
      </c>
      <c r="E28" s="23">
        <f>D28/D26*100</f>
        <v>65.548684498471658</v>
      </c>
      <c r="F28" s="22">
        <v>769204</v>
      </c>
      <c r="G28" s="23">
        <f>F28/F26*100</f>
        <v>69.22799309163662</v>
      </c>
      <c r="H28" s="22">
        <v>501035</v>
      </c>
      <c r="I28" s="23">
        <f>H28/H26*100</f>
        <v>81.587573501034839</v>
      </c>
      <c r="J28" s="22">
        <v>609838</v>
      </c>
      <c r="K28" s="23">
        <f>J28/J26*100</f>
        <v>78.798074748845167</v>
      </c>
      <c r="L28" s="22">
        <v>730237</v>
      </c>
      <c r="M28" s="23">
        <f>L28/L26*100</f>
        <v>69.865165722836295</v>
      </c>
      <c r="N28" s="17"/>
      <c r="O28" s="84">
        <f>B28+D28+F28+H28+J28+L28+B63+D63+F63+H63+J63+L63</f>
        <v>10023885</v>
      </c>
      <c r="P28" s="82">
        <f>O28/O26*100</f>
        <v>69.622636673672304</v>
      </c>
    </row>
    <row r="29" spans="1:16" ht="13.5" thickBot="1" x14ac:dyDescent="0.25">
      <c r="A29" s="27" t="s">
        <v>47</v>
      </c>
      <c r="B29" s="28">
        <v>502215</v>
      </c>
      <c r="C29" s="29">
        <f>B29/B26*100</f>
        <v>31.668326124832031</v>
      </c>
      <c r="D29" s="28">
        <v>488027</v>
      </c>
      <c r="E29" s="29">
        <f>D29/D26*100</f>
        <v>34.451315501528342</v>
      </c>
      <c r="F29" s="28">
        <v>341913</v>
      </c>
      <c r="G29" s="29">
        <f>F29/F26*100</f>
        <v>30.772006908363387</v>
      </c>
      <c r="H29" s="28">
        <v>112972</v>
      </c>
      <c r="I29" s="29">
        <f>H29/H26*100</f>
        <v>18.396142691745901</v>
      </c>
      <c r="J29" s="28">
        <v>164087</v>
      </c>
      <c r="K29" s="29">
        <f>J29/J26*100</f>
        <v>21.201925251154826</v>
      </c>
      <c r="L29" s="28">
        <v>314972</v>
      </c>
      <c r="M29" s="29">
        <f>L29/L26*100</f>
        <v>30.134834277163709</v>
      </c>
      <c r="N29" s="17"/>
      <c r="O29" s="85">
        <f>B29+D29+F29+H29+J29+L29+B64+D64+F64+H64+J64+L64</f>
        <v>4373466</v>
      </c>
      <c r="P29" s="83">
        <f>O29/O26*100</f>
        <v>30.376668758935178</v>
      </c>
    </row>
    <row r="30" spans="1:16" ht="6.75" customHeight="1" thickTop="1" thickBot="1" x14ac:dyDescent="0.25">
      <c r="D30" s="39"/>
      <c r="E30" s="40"/>
      <c r="F30" s="39"/>
      <c r="G30" s="40"/>
      <c r="H30" s="39"/>
      <c r="I30" s="40"/>
      <c r="J30" s="39"/>
      <c r="K30" s="40"/>
      <c r="L30" s="39"/>
      <c r="M30" s="40"/>
    </row>
    <row r="31" spans="1:16" ht="13.5" thickTop="1" x14ac:dyDescent="0.2">
      <c r="A31" s="90" t="s">
        <v>1</v>
      </c>
      <c r="B31" s="91">
        <f>B8</f>
        <v>178978</v>
      </c>
      <c r="C31" s="23">
        <f>B31/B33*100</f>
        <v>10.141333165612462</v>
      </c>
      <c r="D31" s="91">
        <f>D8</f>
        <v>178193</v>
      </c>
      <c r="E31" s="23">
        <f>D31/D33*100</f>
        <v>11.17363520472948</v>
      </c>
      <c r="F31" s="91">
        <f>F8</f>
        <v>145393</v>
      </c>
      <c r="G31" s="23">
        <f>F31/F33*100</f>
        <v>11.571177308576932</v>
      </c>
      <c r="H31" s="91">
        <f>H8</f>
        <v>59042</v>
      </c>
      <c r="I31" s="23">
        <f>H31/H33*100</f>
        <v>8.7710150353042202</v>
      </c>
      <c r="J31" s="91">
        <f>J8</f>
        <v>76692</v>
      </c>
      <c r="K31" s="23">
        <f>J31/J33*100</f>
        <v>9.0160436483164581</v>
      </c>
      <c r="L31" s="91">
        <f>L8</f>
        <v>114393</v>
      </c>
      <c r="M31" s="23">
        <f>L31/L33*100</f>
        <v>9.864850181355326</v>
      </c>
      <c r="O31" s="22">
        <f>B31+D31+F31+H31+J31+L31+B66+D66+F66+H66+J66+L66</f>
        <v>1545610</v>
      </c>
      <c r="P31" s="23">
        <f>O31/O33*100</f>
        <v>9.694562418095245</v>
      </c>
    </row>
    <row r="32" spans="1:16" ht="13.5" thickBot="1" x14ac:dyDescent="0.25">
      <c r="A32" s="87" t="s">
        <v>10</v>
      </c>
      <c r="B32" s="88">
        <f>B26</f>
        <v>1585859</v>
      </c>
      <c r="C32" s="89">
        <f>B32/B33*100</f>
        <v>89.858666834387535</v>
      </c>
      <c r="D32" s="88">
        <f>D26</f>
        <v>1416570</v>
      </c>
      <c r="E32" s="89">
        <f>D32/D33*100</f>
        <v>88.826364795270521</v>
      </c>
      <c r="F32" s="88">
        <f>F26</f>
        <v>1111117</v>
      </c>
      <c r="G32" s="89">
        <f>F32/F33*100</f>
        <v>88.428822691423065</v>
      </c>
      <c r="H32" s="88">
        <f>H26</f>
        <v>614107</v>
      </c>
      <c r="I32" s="89">
        <f>H32/H33*100</f>
        <v>91.228984964695783</v>
      </c>
      <c r="J32" s="88">
        <f>J26</f>
        <v>773925</v>
      </c>
      <c r="K32" s="89">
        <f>J32/J33*100</f>
        <v>90.983956351683545</v>
      </c>
      <c r="L32" s="88">
        <f>L26</f>
        <v>1045209</v>
      </c>
      <c r="M32" s="89">
        <f>L32/L33*100</f>
        <v>90.135149818644678</v>
      </c>
      <c r="O32" s="13">
        <f>B32+D32+F32+H32+J32+L32+B67+D67+F67+H67+J67+L67</f>
        <v>14397451</v>
      </c>
      <c r="P32" s="89">
        <f>O32/O33*100</f>
        <v>90.305437581904755</v>
      </c>
    </row>
    <row r="33" spans="1:16" ht="14.25" thickTop="1" thickBot="1" x14ac:dyDescent="0.25">
      <c r="A33" s="106" t="s">
        <v>11</v>
      </c>
      <c r="B33" s="108">
        <f t="shared" ref="B33:C33" si="21">SUM(B31:B32)</f>
        <v>1764837</v>
      </c>
      <c r="C33" s="108">
        <f t="shared" si="21"/>
        <v>100</v>
      </c>
      <c r="D33" s="108">
        <f t="shared" ref="D33:E33" si="22">SUM(D31:D32)</f>
        <v>1594763</v>
      </c>
      <c r="E33" s="108">
        <f t="shared" si="22"/>
        <v>100</v>
      </c>
      <c r="F33" s="108">
        <f t="shared" ref="F33:G33" si="23">SUM(F31:F32)</f>
        <v>1256510</v>
      </c>
      <c r="G33" s="108">
        <f t="shared" si="23"/>
        <v>100</v>
      </c>
      <c r="H33" s="108">
        <f t="shared" ref="H33:I33" si="24">SUM(H31:H32)</f>
        <v>673149</v>
      </c>
      <c r="I33" s="108">
        <f t="shared" si="24"/>
        <v>100</v>
      </c>
      <c r="J33" s="108">
        <f t="shared" ref="J33:K33" si="25">SUM(J31:J32)</f>
        <v>850617</v>
      </c>
      <c r="K33" s="108">
        <f t="shared" si="25"/>
        <v>100</v>
      </c>
      <c r="L33" s="108">
        <f t="shared" ref="L33:M33" si="26">SUM(L31:L32)</f>
        <v>1159602</v>
      </c>
      <c r="M33" s="108">
        <f t="shared" si="26"/>
        <v>100</v>
      </c>
      <c r="N33" s="17"/>
      <c r="O33" s="108">
        <f>O8+O26</f>
        <v>15943061</v>
      </c>
      <c r="P33" s="108">
        <f>SUM(P31:P32)</f>
        <v>100</v>
      </c>
    </row>
    <row r="34" spans="1:16" ht="7.5" customHeight="1" thickTop="1" x14ac:dyDescent="0.2"/>
    <row r="35" spans="1:16" ht="7.5" customHeight="1" x14ac:dyDescent="0.2"/>
    <row r="36" spans="1:16" ht="23.25" x14ac:dyDescent="0.2">
      <c r="A36" s="206" t="s">
        <v>101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8"/>
    </row>
    <row r="37" spans="1:16" ht="9.75" customHeight="1" thickBo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6" ht="14.25" thickTop="1" thickBot="1" x14ac:dyDescent="0.25">
      <c r="A38" s="4" t="s">
        <v>0</v>
      </c>
      <c r="B38" s="209" t="s">
        <v>48</v>
      </c>
      <c r="C38" s="210"/>
      <c r="D38" s="209" t="s">
        <v>49</v>
      </c>
      <c r="E38" s="210"/>
      <c r="F38" s="209" t="s">
        <v>50</v>
      </c>
      <c r="G38" s="210"/>
      <c r="H38" s="209" t="s">
        <v>51</v>
      </c>
      <c r="I38" s="210"/>
      <c r="J38" s="209" t="s">
        <v>52</v>
      </c>
      <c r="K38" s="210"/>
      <c r="L38" s="209" t="s">
        <v>53</v>
      </c>
      <c r="M38" s="210"/>
      <c r="N38" s="5"/>
    </row>
    <row r="39" spans="1:16" ht="13.5" thickTop="1" x14ac:dyDescent="0.2">
      <c r="A39" s="7" t="s">
        <v>54</v>
      </c>
      <c r="B39" s="141">
        <v>88860</v>
      </c>
      <c r="C39" s="9">
        <f>B39/B43*100</f>
        <v>62.97438078027001</v>
      </c>
      <c r="D39" s="141">
        <v>53867</v>
      </c>
      <c r="E39" s="9">
        <f>D39/D43*100</f>
        <v>55.951181511295765</v>
      </c>
      <c r="F39" s="141">
        <v>102579</v>
      </c>
      <c r="G39" s="9">
        <f>F39/F43*100</f>
        <v>62.851313346690439</v>
      </c>
      <c r="H39" s="141">
        <v>95017</v>
      </c>
      <c r="I39" s="9">
        <f>H39/H43*100</f>
        <v>62.380267727598003</v>
      </c>
      <c r="J39" s="141">
        <v>76052</v>
      </c>
      <c r="K39" s="9">
        <f>J39/J43*100</f>
        <v>59.32802346535194</v>
      </c>
      <c r="L39" s="141">
        <v>61259</v>
      </c>
      <c r="M39" s="9">
        <f>L39/L43*100</f>
        <v>54.782600919318206</v>
      </c>
      <c r="N39" s="10"/>
    </row>
    <row r="40" spans="1:16" x14ac:dyDescent="0.2">
      <c r="A40" s="65" t="s">
        <v>39</v>
      </c>
      <c r="B40" s="141">
        <v>523</v>
      </c>
      <c r="C40" s="9">
        <f>B40/B43*100</f>
        <v>0.37064597285709222</v>
      </c>
      <c r="D40" s="141">
        <v>372</v>
      </c>
      <c r="E40" s="9">
        <f>D40/D43*100</f>
        <v>0.38639314463775642</v>
      </c>
      <c r="F40" s="141">
        <v>587</v>
      </c>
      <c r="G40" s="9">
        <f>F40/F43*100</f>
        <v>0.35966153827301189</v>
      </c>
      <c r="H40" s="141">
        <v>612</v>
      </c>
      <c r="I40" s="9">
        <f>H40/H43*100</f>
        <v>0.40178835207689123</v>
      </c>
      <c r="J40" s="141">
        <v>544</v>
      </c>
      <c r="K40" s="9">
        <f>J40/J43*100</f>
        <v>0.42437338617198045</v>
      </c>
      <c r="L40" s="141">
        <v>441</v>
      </c>
      <c r="M40" s="9">
        <f>L40/L43*100</f>
        <v>0.39437677737833343</v>
      </c>
      <c r="N40" s="10"/>
    </row>
    <row r="41" spans="1:16" x14ac:dyDescent="0.2">
      <c r="A41" s="76" t="s">
        <v>67</v>
      </c>
      <c r="B41" s="142">
        <f t="shared" ref="B41:D41" si="27">SUM(B39:B40)</f>
        <v>89383</v>
      </c>
      <c r="C41" s="78">
        <f t="shared" si="27"/>
        <v>63.345026753127101</v>
      </c>
      <c r="D41" s="142">
        <f t="shared" si="27"/>
        <v>54239</v>
      </c>
      <c r="E41" s="78">
        <f t="shared" ref="E41:G41" si="28">SUM(E39:E40)</f>
        <v>56.337574655933523</v>
      </c>
      <c r="F41" s="142">
        <f t="shared" ref="F41:I41" si="29">SUM(F39:F40)</f>
        <v>103166</v>
      </c>
      <c r="G41" s="78">
        <f t="shared" si="28"/>
        <v>63.210974884963449</v>
      </c>
      <c r="H41" s="142">
        <f t="shared" si="29"/>
        <v>95629</v>
      </c>
      <c r="I41" s="78">
        <f t="shared" si="29"/>
        <v>62.782056079674895</v>
      </c>
      <c r="J41" s="142">
        <f t="shared" ref="J41:K41" si="30">SUM(J39:J40)</f>
        <v>76596</v>
      </c>
      <c r="K41" s="78">
        <f t="shared" si="30"/>
        <v>59.752396851523919</v>
      </c>
      <c r="L41" s="142">
        <f t="shared" ref="L41:M41" si="31">SUM(L39:L40)</f>
        <v>61700</v>
      </c>
      <c r="M41" s="78">
        <f t="shared" si="31"/>
        <v>55.17697769669654</v>
      </c>
      <c r="N41" s="10"/>
    </row>
    <row r="42" spans="1:16" ht="13.5" thickBot="1" x14ac:dyDescent="0.25">
      <c r="A42" s="65" t="s">
        <v>70</v>
      </c>
      <c r="B42" s="141">
        <v>51722</v>
      </c>
      <c r="C42" s="9">
        <f>B42/B43*100</f>
        <v>36.654973246872899</v>
      </c>
      <c r="D42" s="141">
        <v>42036</v>
      </c>
      <c r="E42" s="9">
        <f>D42/D43*100</f>
        <v>43.662425344066477</v>
      </c>
      <c r="F42" s="141">
        <v>60043</v>
      </c>
      <c r="G42" s="9">
        <f>F42/F43*100</f>
        <v>36.789025115036551</v>
      </c>
      <c r="H42" s="141">
        <v>56690</v>
      </c>
      <c r="I42" s="9">
        <f>H42/H43*100</f>
        <v>37.217943920325105</v>
      </c>
      <c r="J42" s="141">
        <v>51593</v>
      </c>
      <c r="K42" s="9">
        <f>J42/J43*100</f>
        <v>40.247603148476081</v>
      </c>
      <c r="L42" s="141">
        <v>50122</v>
      </c>
      <c r="M42" s="9">
        <f>L42/L43*100</f>
        <v>44.823022303303468</v>
      </c>
      <c r="N42" s="10"/>
    </row>
    <row r="43" spans="1:16" ht="14.25" thickTop="1" thickBot="1" x14ac:dyDescent="0.25">
      <c r="A43" s="42" t="s">
        <v>1</v>
      </c>
      <c r="B43" s="107">
        <f t="shared" ref="B43:E43" si="32">SUM(B41:B42)</f>
        <v>141105</v>
      </c>
      <c r="C43" s="107">
        <f t="shared" si="32"/>
        <v>100</v>
      </c>
      <c r="D43" s="107">
        <f t="shared" si="32"/>
        <v>96275</v>
      </c>
      <c r="E43" s="107">
        <f t="shared" si="32"/>
        <v>100</v>
      </c>
      <c r="F43" s="107">
        <f t="shared" ref="F43:G43" si="33">SUM(F41:F42)</f>
        <v>163209</v>
      </c>
      <c r="G43" s="107">
        <f t="shared" si="33"/>
        <v>100</v>
      </c>
      <c r="H43" s="107">
        <f t="shared" ref="H43:I43" si="34">SUM(H41:H42)</f>
        <v>152319</v>
      </c>
      <c r="I43" s="107">
        <f t="shared" si="34"/>
        <v>100</v>
      </c>
      <c r="J43" s="107">
        <f t="shared" ref="J43:K43" si="35">SUM(J41:J42)</f>
        <v>128189</v>
      </c>
      <c r="K43" s="107">
        <f t="shared" si="35"/>
        <v>100</v>
      </c>
      <c r="L43" s="107">
        <f t="shared" ref="L43:M43" si="36">SUM(L41:L42)</f>
        <v>111822</v>
      </c>
      <c r="M43" s="107">
        <f t="shared" si="36"/>
        <v>100</v>
      </c>
      <c r="N43" s="10"/>
    </row>
    <row r="44" spans="1:16" ht="6.75" customHeight="1" thickTop="1" thickBot="1" x14ac:dyDescent="0.25">
      <c r="A44" s="15"/>
      <c r="B44" s="19"/>
      <c r="C44" s="20"/>
      <c r="D44" s="19"/>
      <c r="E44" s="20"/>
      <c r="F44" s="19"/>
      <c r="G44" s="20"/>
      <c r="H44" s="19"/>
      <c r="I44" s="20"/>
      <c r="J44" s="19"/>
      <c r="K44" s="20"/>
      <c r="L44" s="19"/>
      <c r="M44" s="20"/>
      <c r="N44" s="10"/>
    </row>
    <row r="45" spans="1:16" ht="13.5" thickTop="1" x14ac:dyDescent="0.2">
      <c r="A45" s="21" t="s">
        <v>40</v>
      </c>
      <c r="B45" s="22">
        <v>83087</v>
      </c>
      <c r="C45" s="23">
        <f>B45/B43*100</f>
        <v>58.883101236667734</v>
      </c>
      <c r="D45" s="160">
        <v>59527</v>
      </c>
      <c r="E45" s="23">
        <f>D45/D43*100</f>
        <v>61.83017398078421</v>
      </c>
      <c r="F45" s="160">
        <v>90951</v>
      </c>
      <c r="G45" s="23">
        <f>F45/F43*100</f>
        <v>55.726706247817212</v>
      </c>
      <c r="H45" s="160">
        <v>85243</v>
      </c>
      <c r="I45" s="23">
        <f>H45/H43*100</f>
        <v>55.963471398840589</v>
      </c>
      <c r="J45" s="160">
        <v>77086</v>
      </c>
      <c r="K45" s="23">
        <f>J45/J43*100</f>
        <v>60.134644938333238</v>
      </c>
      <c r="L45" s="160">
        <v>70488</v>
      </c>
      <c r="M45" s="23">
        <f>L45/L43*100</f>
        <v>63.035896335247088</v>
      </c>
      <c r="N45" s="10"/>
    </row>
    <row r="46" spans="1:16" x14ac:dyDescent="0.2">
      <c r="A46" s="24" t="s">
        <v>41</v>
      </c>
      <c r="B46" s="13">
        <v>37569</v>
      </c>
      <c r="C46" s="25">
        <f>B46/B43*100</f>
        <v>26.624853832252576</v>
      </c>
      <c r="D46" s="140">
        <v>26446</v>
      </c>
      <c r="E46" s="25">
        <f>D46/D43*100</f>
        <v>27.469228771747602</v>
      </c>
      <c r="F46" s="140">
        <v>48397</v>
      </c>
      <c r="G46" s="25">
        <f>F46/F43*100</f>
        <v>29.653389212604697</v>
      </c>
      <c r="H46" s="140">
        <v>44109</v>
      </c>
      <c r="I46" s="25">
        <f>H46/H43*100</f>
        <v>28.958304610718294</v>
      </c>
      <c r="J46" s="140">
        <v>35904</v>
      </c>
      <c r="K46" s="25">
        <f>J46/J43*100</f>
        <v>28.00864348735071</v>
      </c>
      <c r="L46" s="140">
        <v>31081</v>
      </c>
      <c r="M46" s="25">
        <f>L46/L43*100</f>
        <v>27.795067160308346</v>
      </c>
      <c r="N46" s="10"/>
    </row>
    <row r="47" spans="1:16" ht="13.5" thickBot="1" x14ac:dyDescent="0.25">
      <c r="A47" s="27" t="s">
        <v>42</v>
      </c>
      <c r="B47" s="28">
        <v>20449</v>
      </c>
      <c r="C47" s="29">
        <f>B47/B43*100</f>
        <v>14.492044931079691</v>
      </c>
      <c r="D47" s="161">
        <v>10302</v>
      </c>
      <c r="E47" s="29">
        <f>D47/D43*100</f>
        <v>10.70059724746819</v>
      </c>
      <c r="F47" s="161">
        <v>23861</v>
      </c>
      <c r="G47" s="29">
        <f>F47/F43*100</f>
        <v>14.619904539578087</v>
      </c>
      <c r="H47" s="161">
        <v>22967</v>
      </c>
      <c r="I47" s="29">
        <f>H47/H43*100</f>
        <v>15.078223990441114</v>
      </c>
      <c r="J47" s="161">
        <v>15199</v>
      </c>
      <c r="K47" s="29">
        <f>J47/J43*100</f>
        <v>11.85671157431605</v>
      </c>
      <c r="L47" s="161">
        <v>10253</v>
      </c>
      <c r="M47" s="29">
        <f>L47/L43*100</f>
        <v>9.1690365044445645</v>
      </c>
      <c r="N47" s="10"/>
    </row>
    <row r="48" spans="1:16" ht="8.25" customHeight="1" thickTop="1" thickBot="1" x14ac:dyDescent="0.25">
      <c r="A48" s="31"/>
      <c r="B48" s="32"/>
      <c r="C48" s="33"/>
      <c r="D48" s="32"/>
      <c r="E48" s="64"/>
      <c r="F48" s="32"/>
      <c r="G48" s="64"/>
      <c r="H48" s="32"/>
      <c r="I48" s="64"/>
      <c r="J48" s="32"/>
      <c r="K48" s="64"/>
      <c r="L48" s="32"/>
      <c r="M48" s="64"/>
      <c r="N48" s="10"/>
    </row>
    <row r="49" spans="1:16" ht="14.25" thickTop="1" thickBot="1" x14ac:dyDescent="0.25">
      <c r="A49" s="4" t="s">
        <v>2</v>
      </c>
      <c r="B49" s="209" t="s">
        <v>48</v>
      </c>
      <c r="C49" s="210"/>
      <c r="D49" s="209" t="s">
        <v>49</v>
      </c>
      <c r="E49" s="210"/>
      <c r="F49" s="209" t="s">
        <v>50</v>
      </c>
      <c r="G49" s="210"/>
      <c r="H49" s="209" t="s">
        <v>51</v>
      </c>
      <c r="I49" s="210"/>
      <c r="J49" s="209" t="s">
        <v>52</v>
      </c>
      <c r="K49" s="210"/>
      <c r="L49" s="209" t="s">
        <v>53</v>
      </c>
      <c r="M49" s="210"/>
      <c r="N49" s="10"/>
    </row>
    <row r="50" spans="1:16" ht="13.5" thickTop="1" x14ac:dyDescent="0.2">
      <c r="A50" s="168" t="s">
        <v>100</v>
      </c>
      <c r="B50" s="22">
        <v>713878</v>
      </c>
      <c r="C50" s="34">
        <f t="shared" ref="C50:C60" si="37">B50/$B$61*100</f>
        <v>51.173426560393175</v>
      </c>
      <c r="D50" s="22">
        <v>509357</v>
      </c>
      <c r="E50" s="34">
        <f>D50/$D$61*100</f>
        <v>49.820322617245118</v>
      </c>
      <c r="F50" s="22">
        <v>645443</v>
      </c>
      <c r="G50" s="34">
        <f>F50/$F$61*100</f>
        <v>43.929352912150549</v>
      </c>
      <c r="H50" s="22">
        <v>638306</v>
      </c>
      <c r="I50" s="34">
        <f>H50/$H$61*100</f>
        <v>45.624636357268351</v>
      </c>
      <c r="J50" s="22">
        <v>595744</v>
      </c>
      <c r="K50" s="34">
        <f>J50/$J$61*100</f>
        <v>45.076765578028798</v>
      </c>
      <c r="L50" s="22">
        <v>603662</v>
      </c>
      <c r="M50" s="34">
        <f>L50/$L$61*100</f>
        <v>48.552228902338491</v>
      </c>
      <c r="N50" s="10"/>
    </row>
    <row r="51" spans="1:16" x14ac:dyDescent="0.2">
      <c r="A51" s="15" t="s">
        <v>3</v>
      </c>
      <c r="B51" s="26">
        <v>561519</v>
      </c>
      <c r="C51" s="14">
        <f t="shared" si="37"/>
        <v>40.251767541184087</v>
      </c>
      <c r="D51" s="26">
        <v>416245</v>
      </c>
      <c r="E51" s="14">
        <f t="shared" ref="E51:E60" si="38">D51/$D$61*100</f>
        <v>40.713016975942594</v>
      </c>
      <c r="F51" s="26">
        <v>674502</v>
      </c>
      <c r="G51" s="14">
        <f t="shared" ref="G51:G60" si="39">F51/$F$61*100</f>
        <v>45.907131068043761</v>
      </c>
      <c r="H51" s="26">
        <v>610061</v>
      </c>
      <c r="I51" s="14">
        <f t="shared" ref="I51:I60" si="40">H51/$H$61*100</f>
        <v>43.60574909330554</v>
      </c>
      <c r="J51" s="26">
        <v>587066</v>
      </c>
      <c r="K51" s="14">
        <f t="shared" ref="K51:K60" si="41">J51/$J$61*100</f>
        <v>44.420147682278049</v>
      </c>
      <c r="L51" s="26">
        <v>515647</v>
      </c>
      <c r="M51" s="14">
        <f t="shared" ref="M51:M60" si="42">L51/$L$61*100</f>
        <v>41.473227032352767</v>
      </c>
      <c r="N51" s="10"/>
    </row>
    <row r="52" spans="1:16" ht="12" customHeight="1" x14ac:dyDescent="0.2">
      <c r="A52" s="7" t="s">
        <v>4</v>
      </c>
      <c r="B52" s="13">
        <v>101464</v>
      </c>
      <c r="C52" s="14">
        <f t="shared" si="37"/>
        <v>7.2733163825243707</v>
      </c>
      <c r="D52" s="13">
        <v>85830</v>
      </c>
      <c r="E52" s="14">
        <f t="shared" si="38"/>
        <v>8.3950515851125012</v>
      </c>
      <c r="F52" s="13">
        <v>121675</v>
      </c>
      <c r="G52" s="14">
        <f t="shared" si="39"/>
        <v>8.2812951966105732</v>
      </c>
      <c r="H52" s="13">
        <v>129056</v>
      </c>
      <c r="I52" s="14">
        <f t="shared" si="40"/>
        <v>9.2246243490169668</v>
      </c>
      <c r="J52" s="13">
        <v>119512</v>
      </c>
      <c r="K52" s="14">
        <f t="shared" si="41"/>
        <v>9.0428345191246216</v>
      </c>
      <c r="L52" s="13">
        <v>106463</v>
      </c>
      <c r="M52" s="14">
        <f t="shared" si="42"/>
        <v>8.5627651659863684</v>
      </c>
      <c r="N52" s="10"/>
    </row>
    <row r="53" spans="1:16" x14ac:dyDescent="0.2">
      <c r="A53" s="7" t="s">
        <v>63</v>
      </c>
      <c r="B53" s="13">
        <v>5579</v>
      </c>
      <c r="C53" s="14">
        <f t="shared" si="37"/>
        <v>0.39992344179318245</v>
      </c>
      <c r="D53" s="13">
        <v>2889</v>
      </c>
      <c r="E53" s="14">
        <f t="shared" si="38"/>
        <v>0.28257373912839356</v>
      </c>
      <c r="F53" s="13">
        <v>7100</v>
      </c>
      <c r="G53" s="14">
        <f t="shared" si="39"/>
        <v>0.48323152575249695</v>
      </c>
      <c r="H53" s="13">
        <v>5953</v>
      </c>
      <c r="I53" s="14">
        <f t="shared" si="40"/>
        <v>0.42550666958295635</v>
      </c>
      <c r="J53" s="13">
        <v>4395</v>
      </c>
      <c r="K53" s="14">
        <f t="shared" si="41"/>
        <v>0.33254616868224707</v>
      </c>
      <c r="L53" s="13">
        <v>4515</v>
      </c>
      <c r="M53" s="14">
        <f t="shared" si="42"/>
        <v>0.36313916313112021</v>
      </c>
      <c r="N53" s="10"/>
    </row>
    <row r="54" spans="1:16" x14ac:dyDescent="0.2">
      <c r="A54" s="37" t="s">
        <v>64</v>
      </c>
      <c r="B54" s="13">
        <v>3406</v>
      </c>
      <c r="C54" s="14">
        <f t="shared" si="37"/>
        <v>0.24415473073088001</v>
      </c>
      <c r="D54" s="13">
        <v>1262</v>
      </c>
      <c r="E54" s="14">
        <f t="shared" si="38"/>
        <v>0.12343650355833596</v>
      </c>
      <c r="F54" s="13">
        <v>1922</v>
      </c>
      <c r="G54" s="14">
        <f t="shared" si="39"/>
        <v>0.13081281584454918</v>
      </c>
      <c r="H54" s="13">
        <v>2496</v>
      </c>
      <c r="I54" s="14">
        <f t="shared" si="40"/>
        <v>0.17840830627902887</v>
      </c>
      <c r="J54" s="13">
        <v>3515</v>
      </c>
      <c r="K54" s="14">
        <f t="shared" si="41"/>
        <v>0.265961270288532</v>
      </c>
      <c r="L54" s="13">
        <v>3389</v>
      </c>
      <c r="M54" s="14">
        <f t="shared" si="42"/>
        <v>0.27257555345545209</v>
      </c>
      <c r="N54" s="17"/>
    </row>
    <row r="55" spans="1:16" x14ac:dyDescent="0.2">
      <c r="A55" s="7" t="s">
        <v>92</v>
      </c>
      <c r="B55" s="13">
        <v>1965</v>
      </c>
      <c r="C55" s="14">
        <f t="shared" si="37"/>
        <v>0.14085849849858459</v>
      </c>
      <c r="D55" s="13">
        <v>1318</v>
      </c>
      <c r="E55" s="14">
        <f t="shared" si="38"/>
        <v>0.12891387614095628</v>
      </c>
      <c r="F55" s="13">
        <v>2761</v>
      </c>
      <c r="G55" s="14">
        <f t="shared" si="39"/>
        <v>0.18791580881727382</v>
      </c>
      <c r="H55" s="13">
        <v>2160</v>
      </c>
      <c r="I55" s="14">
        <f t="shared" si="40"/>
        <v>0.15439180351069806</v>
      </c>
      <c r="J55" s="13">
        <v>2075</v>
      </c>
      <c r="K55" s="14">
        <f t="shared" si="41"/>
        <v>0.15700416382608934</v>
      </c>
      <c r="L55" s="13">
        <v>2311</v>
      </c>
      <c r="M55" s="14">
        <f t="shared" si="42"/>
        <v>0.18587255946755676</v>
      </c>
      <c r="N55" s="17"/>
    </row>
    <row r="56" spans="1:16" x14ac:dyDescent="0.2">
      <c r="A56" s="70" t="s">
        <v>91</v>
      </c>
      <c r="B56" s="13">
        <v>1417</v>
      </c>
      <c r="C56" s="14">
        <f t="shared" si="37"/>
        <v>0.10157582309032795</v>
      </c>
      <c r="D56" s="13">
        <v>957</v>
      </c>
      <c r="E56" s="14">
        <f t="shared" si="38"/>
        <v>9.3604385027993287E-2</v>
      </c>
      <c r="F56" s="13">
        <v>1449</v>
      </c>
      <c r="G56" s="14">
        <f t="shared" si="39"/>
        <v>9.8620067720474394E-2</v>
      </c>
      <c r="H56" s="13">
        <v>1636</v>
      </c>
      <c r="I56" s="14">
        <f t="shared" si="40"/>
        <v>0.11693749562199168</v>
      </c>
      <c r="J56" s="13">
        <v>1474</v>
      </c>
      <c r="K56" s="14">
        <f t="shared" si="41"/>
        <v>0.11152970480947261</v>
      </c>
      <c r="L56" s="13">
        <v>1205</v>
      </c>
      <c r="M56" s="14">
        <f t="shared" si="42"/>
        <v>9.6917539661793978E-2</v>
      </c>
      <c r="N56" s="17"/>
    </row>
    <row r="57" spans="1:16" x14ac:dyDescent="0.2">
      <c r="A57" s="7" t="s">
        <v>5</v>
      </c>
      <c r="B57" s="36">
        <v>580</v>
      </c>
      <c r="C57" s="14">
        <f t="shared" si="37"/>
        <v>4.1576554264213271E-2</v>
      </c>
      <c r="D57" s="36">
        <v>440</v>
      </c>
      <c r="E57" s="14">
        <f t="shared" si="38"/>
        <v>4.303649886344519E-2</v>
      </c>
      <c r="F57" s="36">
        <v>1126</v>
      </c>
      <c r="G57" s="14">
        <f t="shared" si="39"/>
        <v>7.6636436337649522E-2</v>
      </c>
      <c r="H57" s="36">
        <v>798</v>
      </c>
      <c r="I57" s="14">
        <f t="shared" si="40"/>
        <v>5.7039194074785672E-2</v>
      </c>
      <c r="J57" s="36">
        <v>765</v>
      </c>
      <c r="K57" s="14">
        <f t="shared" si="41"/>
        <v>5.7883462808172692E-2</v>
      </c>
      <c r="L57" s="36">
        <v>910</v>
      </c>
      <c r="M57" s="14">
        <f t="shared" si="42"/>
        <v>7.3190839080690892E-2</v>
      </c>
      <c r="N57" s="10"/>
    </row>
    <row r="58" spans="1:16" x14ac:dyDescent="0.2">
      <c r="A58" s="168" t="s">
        <v>99</v>
      </c>
      <c r="B58" s="97">
        <v>253</v>
      </c>
      <c r="C58" s="14">
        <f t="shared" si="37"/>
        <v>1.813597970490682E-2</v>
      </c>
      <c r="D58" s="97">
        <v>202</v>
      </c>
      <c r="E58" s="14">
        <f t="shared" si="38"/>
        <v>1.9757665387308929E-2</v>
      </c>
      <c r="F58" s="97">
        <v>667</v>
      </c>
      <c r="G58" s="14">
        <f t="shared" si="39"/>
        <v>4.5396539109424719E-2</v>
      </c>
      <c r="H58" s="97">
        <v>976</v>
      </c>
      <c r="I58" s="14">
        <f t="shared" si="40"/>
        <v>6.9762222327056159E-2</v>
      </c>
      <c r="J58" s="97">
        <v>1066</v>
      </c>
      <c r="K58" s="14">
        <f t="shared" si="41"/>
        <v>8.0658524645113847E-2</v>
      </c>
      <c r="L58" s="97">
        <v>455</v>
      </c>
      <c r="M58" s="14">
        <f t="shared" si="42"/>
        <v>3.6595419540345446E-2</v>
      </c>
      <c r="N58" s="10"/>
    </row>
    <row r="59" spans="1:16" x14ac:dyDescent="0.2">
      <c r="A59" s="7" t="s">
        <v>93</v>
      </c>
      <c r="B59" s="26">
        <v>79</v>
      </c>
      <c r="C59" s="14">
        <f t="shared" si="37"/>
        <v>5.6630134256428419E-3</v>
      </c>
      <c r="D59" s="26">
        <v>62</v>
      </c>
      <c r="E59" s="14">
        <f t="shared" si="38"/>
        <v>6.0642339307581854E-3</v>
      </c>
      <c r="F59" s="26">
        <v>90</v>
      </c>
      <c r="G59" s="14">
        <f t="shared" si="39"/>
        <v>6.1254700447499625E-3</v>
      </c>
      <c r="H59" s="26">
        <v>61</v>
      </c>
      <c r="I59" s="14">
        <f t="shared" si="40"/>
        <v>4.3601388954410099E-3</v>
      </c>
      <c r="J59" s="26">
        <v>66</v>
      </c>
      <c r="K59" s="14">
        <f t="shared" si="41"/>
        <v>4.9938673795286246E-3</v>
      </c>
      <c r="L59" s="26">
        <v>52</v>
      </c>
      <c r="M59" s="14">
        <f t="shared" si="42"/>
        <v>4.1823336617537654E-3</v>
      </c>
      <c r="N59" s="17"/>
    </row>
    <row r="60" spans="1:16" ht="13.5" thickBot="1" x14ac:dyDescent="0.25">
      <c r="A60" s="15" t="s">
        <v>9</v>
      </c>
      <c r="B60" s="13">
        <v>4877</v>
      </c>
      <c r="C60" s="71">
        <f t="shared" si="37"/>
        <v>0.34960147439063466</v>
      </c>
      <c r="D60" s="13">
        <v>3826</v>
      </c>
      <c r="E60" s="71">
        <f t="shared" si="38"/>
        <v>0.37422191966259383</v>
      </c>
      <c r="F60" s="13">
        <v>12540</v>
      </c>
      <c r="G60" s="71">
        <f t="shared" si="39"/>
        <v>0.85348215956849471</v>
      </c>
      <c r="H60" s="13">
        <v>7535</v>
      </c>
      <c r="I60" s="71">
        <f t="shared" si="40"/>
        <v>0.53858437011718052</v>
      </c>
      <c r="J60" s="13">
        <v>5943</v>
      </c>
      <c r="K60" s="71">
        <f t="shared" si="41"/>
        <v>0.44967505812937292</v>
      </c>
      <c r="L60" s="13">
        <v>4716</v>
      </c>
      <c r="M60" s="71">
        <f t="shared" si="42"/>
        <v>0.37930549132366836</v>
      </c>
    </row>
    <row r="61" spans="1:16" ht="14.25" thickTop="1" thickBot="1" x14ac:dyDescent="0.25">
      <c r="A61" s="16" t="s">
        <v>10</v>
      </c>
      <c r="B61" s="107">
        <f t="shared" ref="B61:M61" si="43">SUM(B50:B60)</f>
        <v>1395017</v>
      </c>
      <c r="C61" s="107">
        <f t="shared" si="43"/>
        <v>100.00000000000001</v>
      </c>
      <c r="D61" s="107">
        <f t="shared" si="43"/>
        <v>1022388</v>
      </c>
      <c r="E61" s="107">
        <f t="shared" si="43"/>
        <v>99.999999999999986</v>
      </c>
      <c r="F61" s="107">
        <f t="shared" si="43"/>
        <v>1469275</v>
      </c>
      <c r="G61" s="107">
        <f t="shared" si="43"/>
        <v>100.00000000000001</v>
      </c>
      <c r="H61" s="107">
        <f t="shared" si="43"/>
        <v>1399038</v>
      </c>
      <c r="I61" s="107">
        <f t="shared" si="43"/>
        <v>99.999999999999986</v>
      </c>
      <c r="J61" s="107">
        <f t="shared" si="43"/>
        <v>1321621</v>
      </c>
      <c r="K61" s="107">
        <f t="shared" si="43"/>
        <v>100</v>
      </c>
      <c r="L61" s="107">
        <f t="shared" si="43"/>
        <v>1243325</v>
      </c>
      <c r="M61" s="107">
        <f t="shared" si="43"/>
        <v>100</v>
      </c>
    </row>
    <row r="62" spans="1:16" ht="8.25" customHeight="1" thickTop="1" thickBot="1" x14ac:dyDescent="0.25">
      <c r="A62" s="72"/>
      <c r="B62" s="19"/>
      <c r="C62" s="73"/>
      <c r="D62" s="19"/>
      <c r="E62" s="73"/>
      <c r="F62" s="19"/>
      <c r="G62" s="73"/>
      <c r="H62" s="19"/>
      <c r="I62" s="73"/>
      <c r="J62" s="19"/>
      <c r="K62" s="73"/>
      <c r="L62" s="19"/>
      <c r="M62" s="73"/>
      <c r="N62" s="17"/>
    </row>
    <row r="63" spans="1:16" ht="13.5" thickTop="1" x14ac:dyDescent="0.2">
      <c r="A63" s="21" t="s">
        <v>46</v>
      </c>
      <c r="B63" s="22">
        <v>921522</v>
      </c>
      <c r="C63" s="23">
        <f>B63/B61*100</f>
        <v>66.058119721838509</v>
      </c>
      <c r="D63" s="22">
        <v>705941</v>
      </c>
      <c r="E63" s="23">
        <f>D63/D61*100</f>
        <v>69.04824782763491</v>
      </c>
      <c r="F63" s="22">
        <v>999120</v>
      </c>
      <c r="G63" s="23">
        <f>F63/F61*100</f>
        <v>68.000884790117581</v>
      </c>
      <c r="H63" s="22">
        <v>937931</v>
      </c>
      <c r="I63" s="23">
        <f>H63/H61*100</f>
        <v>67.041138267866913</v>
      </c>
      <c r="J63" s="22">
        <v>953496</v>
      </c>
      <c r="K63" s="23">
        <f>J63/J61*100</f>
        <v>72.145948044106447</v>
      </c>
      <c r="L63" s="22">
        <v>883374</v>
      </c>
      <c r="M63" s="23">
        <f>L63/L61*100</f>
        <v>71.049323386885973</v>
      </c>
      <c r="N63" s="17"/>
      <c r="P63" s="75"/>
    </row>
    <row r="64" spans="1:16" ht="13.5" thickBot="1" x14ac:dyDescent="0.25">
      <c r="A64" s="27" t="s">
        <v>47</v>
      </c>
      <c r="B64" s="28">
        <v>473495</v>
      </c>
      <c r="C64" s="29">
        <f>B64/B61*100</f>
        <v>33.941880278161484</v>
      </c>
      <c r="D64" s="28">
        <v>316447</v>
      </c>
      <c r="E64" s="29">
        <f>D64/D61*100</f>
        <v>30.951752172365087</v>
      </c>
      <c r="F64" s="28">
        <v>470155</v>
      </c>
      <c r="G64" s="29">
        <f>F64/F61*100</f>
        <v>31.999115209882422</v>
      </c>
      <c r="H64" s="28">
        <v>461107</v>
      </c>
      <c r="I64" s="29">
        <f>H64/H61*100</f>
        <v>32.95886173213308</v>
      </c>
      <c r="J64" s="28">
        <v>368125</v>
      </c>
      <c r="K64" s="29">
        <f>J64/J61*100</f>
        <v>27.85405195589356</v>
      </c>
      <c r="L64" s="28">
        <v>359951</v>
      </c>
      <c r="M64" s="29">
        <f>L64/L61*100</f>
        <v>28.95067661311403</v>
      </c>
      <c r="N64" s="17"/>
    </row>
    <row r="65" spans="1:14" ht="7.5" customHeight="1" thickTop="1" thickBot="1" x14ac:dyDescent="0.2">
      <c r="A65" s="44"/>
      <c r="N65" s="17"/>
    </row>
    <row r="66" spans="1:14" ht="13.5" thickTop="1" x14ac:dyDescent="0.2">
      <c r="A66" s="79" t="s">
        <v>1</v>
      </c>
      <c r="B66" s="95">
        <f>B43</f>
        <v>141105</v>
      </c>
      <c r="C66" s="23">
        <f>B66/B68*100</f>
        <v>9.1857938366874503</v>
      </c>
      <c r="D66" s="95">
        <f>D43</f>
        <v>96275</v>
      </c>
      <c r="E66" s="23">
        <f>D66/D68*100</f>
        <v>8.6062558607909629</v>
      </c>
      <c r="F66" s="95">
        <f>F43</f>
        <v>163209</v>
      </c>
      <c r="G66" s="23">
        <f>F66/F68*100</f>
        <v>9.9975865000820843</v>
      </c>
      <c r="H66" s="95">
        <f>H43</f>
        <v>152319</v>
      </c>
      <c r="I66" s="23">
        <f>H66/H68*100</f>
        <v>9.8184363753797488</v>
      </c>
      <c r="J66" s="95">
        <f>J43</f>
        <v>128189</v>
      </c>
      <c r="K66" s="23">
        <f>J66/J68*100</f>
        <v>8.8417792676281728</v>
      </c>
      <c r="L66" s="95">
        <f>L43</f>
        <v>111822</v>
      </c>
      <c r="M66" s="23">
        <f>L66/L68*100</f>
        <v>8.2516509279067147</v>
      </c>
    </row>
    <row r="67" spans="1:14" ht="13.5" thickBot="1" x14ac:dyDescent="0.25">
      <c r="A67" s="80" t="s">
        <v>10</v>
      </c>
      <c r="B67" s="96">
        <f>B61</f>
        <v>1395017</v>
      </c>
      <c r="C67" s="89">
        <f>B67/B68*100</f>
        <v>90.814206163312548</v>
      </c>
      <c r="D67" s="96">
        <f>D61</f>
        <v>1022388</v>
      </c>
      <c r="E67" s="89">
        <f>D67/D68*100</f>
        <v>91.393744139209048</v>
      </c>
      <c r="F67" s="96">
        <f>F61</f>
        <v>1469275</v>
      </c>
      <c r="G67" s="89">
        <f>F67/F68*100</f>
        <v>90.002413499917921</v>
      </c>
      <c r="H67" s="96">
        <f>H61</f>
        <v>1399038</v>
      </c>
      <c r="I67" s="89">
        <f>H67/H68*100</f>
        <v>90.181563624620253</v>
      </c>
      <c r="J67" s="96">
        <f>J61</f>
        <v>1321621</v>
      </c>
      <c r="K67" s="89">
        <f>J67/J68*100</f>
        <v>91.158220732371831</v>
      </c>
      <c r="L67" s="96">
        <f>L61</f>
        <v>1243325</v>
      </c>
      <c r="M67" s="89">
        <f>L67/L68*100</f>
        <v>91.748349072093276</v>
      </c>
      <c r="N67" s="17"/>
    </row>
    <row r="68" spans="1:14" ht="14.25" thickTop="1" thickBot="1" x14ac:dyDescent="0.25">
      <c r="A68" s="81" t="s">
        <v>11</v>
      </c>
      <c r="B68" s="108">
        <f t="shared" ref="B68:C68" si="44">SUM(B66:B67)</f>
        <v>1536122</v>
      </c>
      <c r="C68" s="108">
        <f t="shared" si="44"/>
        <v>100</v>
      </c>
      <c r="D68" s="108">
        <f t="shared" ref="D68:E68" si="45">SUM(D66:D67)</f>
        <v>1118663</v>
      </c>
      <c r="E68" s="108">
        <f t="shared" si="45"/>
        <v>100.00000000000001</v>
      </c>
      <c r="F68" s="108">
        <f t="shared" ref="F68:G68" si="46">SUM(F66:F67)</f>
        <v>1632484</v>
      </c>
      <c r="G68" s="108">
        <f t="shared" si="46"/>
        <v>100</v>
      </c>
      <c r="H68" s="108">
        <f t="shared" ref="H68:I68" si="47">SUM(H66:H67)</f>
        <v>1551357</v>
      </c>
      <c r="I68" s="108">
        <f t="shared" si="47"/>
        <v>100</v>
      </c>
      <c r="J68" s="108">
        <f t="shared" ref="J68:K68" si="48">SUM(J66:J67)</f>
        <v>1449810</v>
      </c>
      <c r="K68" s="108">
        <f t="shared" si="48"/>
        <v>100</v>
      </c>
      <c r="L68" s="108">
        <f t="shared" ref="L68:M68" si="49">SUM(L66:L67)</f>
        <v>1355147</v>
      </c>
      <c r="M68" s="108">
        <f t="shared" si="49"/>
        <v>99.999999999999986</v>
      </c>
      <c r="N68" s="17"/>
    </row>
    <row r="69" spans="1:14" ht="13.5" thickTop="1" x14ac:dyDescent="0.2">
      <c r="A69" s="44"/>
      <c r="B69" s="45"/>
      <c r="C69" s="46"/>
      <c r="D69" s="47"/>
      <c r="E69" s="47"/>
      <c r="F69" s="47"/>
    </row>
    <row r="70" spans="1:14" x14ac:dyDescent="0.2">
      <c r="A70" s="44"/>
      <c r="B70" s="45"/>
      <c r="C70" s="46"/>
      <c r="D70" s="147"/>
      <c r="E70" s="47"/>
      <c r="F70" s="47"/>
    </row>
    <row r="71" spans="1:14" x14ac:dyDescent="0.2">
      <c r="A71" s="44"/>
      <c r="B71" s="45"/>
      <c r="C71" s="46"/>
      <c r="D71" s="47"/>
      <c r="E71" s="47"/>
      <c r="F71" s="47"/>
    </row>
    <row r="72" spans="1:14" x14ac:dyDescent="0.2">
      <c r="A72" s="44"/>
      <c r="B72" s="45"/>
      <c r="C72" s="46"/>
      <c r="D72" s="47"/>
      <c r="E72" s="47"/>
      <c r="F72" s="47"/>
    </row>
    <row r="73" spans="1:14" x14ac:dyDescent="0.2">
      <c r="A73" s="44"/>
      <c r="B73" s="45"/>
      <c r="C73" s="46"/>
      <c r="D73" s="47"/>
      <c r="E73" s="48"/>
      <c r="F73" s="47"/>
    </row>
    <row r="74" spans="1:14" x14ac:dyDescent="0.15">
      <c r="A74" s="49"/>
      <c r="B74" s="45"/>
      <c r="C74" s="50"/>
    </row>
    <row r="75" spans="1:14" ht="16.5" x14ac:dyDescent="0.3">
      <c r="B75" s="66"/>
      <c r="C75" s="46"/>
      <c r="D75" s="47"/>
    </row>
    <row r="76" spans="1:14" ht="16.5" x14ac:dyDescent="0.3">
      <c r="B76" s="66"/>
    </row>
    <row r="77" spans="1:14" x14ac:dyDescent="0.2">
      <c r="B77" s="67"/>
    </row>
  </sheetData>
  <mergeCells count="30">
    <mergeCell ref="A37:M37"/>
    <mergeCell ref="B49:C49"/>
    <mergeCell ref="D49:E49"/>
    <mergeCell ref="B3:C3"/>
    <mergeCell ref="L49:M49"/>
    <mergeCell ref="L38:M38"/>
    <mergeCell ref="L14:M14"/>
    <mergeCell ref="F38:G38"/>
    <mergeCell ref="H38:I38"/>
    <mergeCell ref="J38:K38"/>
    <mergeCell ref="F49:G49"/>
    <mergeCell ref="H49:I49"/>
    <mergeCell ref="J49:K49"/>
    <mergeCell ref="L3:M3"/>
    <mergeCell ref="B38:C38"/>
    <mergeCell ref="D38:E38"/>
    <mergeCell ref="A36:M36"/>
    <mergeCell ref="A1:M1"/>
    <mergeCell ref="O3:P3"/>
    <mergeCell ref="O2:P2"/>
    <mergeCell ref="O14:P14"/>
    <mergeCell ref="H14:I14"/>
    <mergeCell ref="J14:K14"/>
    <mergeCell ref="D3:E3"/>
    <mergeCell ref="F3:G3"/>
    <mergeCell ref="H3:I3"/>
    <mergeCell ref="J3:K3"/>
    <mergeCell ref="B14:C14"/>
    <mergeCell ref="D14:E14"/>
    <mergeCell ref="F14:G14"/>
  </mergeCells>
  <printOptions horizontalCentered="1"/>
  <pageMargins left="0.39370078740157483" right="0.39370078740157483" top="0.55118110236220474" bottom="0.55118110236220474" header="0.23622047244094491" footer="0.15748031496062992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zoomScale="145" zoomScaleNormal="145" workbookViewId="0">
      <selection activeCell="B26" sqref="B26"/>
    </sheetView>
  </sheetViews>
  <sheetFormatPr baseColWidth="10" defaultColWidth="10" defaultRowHeight="12.75" x14ac:dyDescent="0.2"/>
  <cols>
    <col min="1" max="1" width="29.85546875" style="6" bestFit="1" customWidth="1"/>
    <col min="2" max="2" width="10.7109375" style="39" bestFit="1" customWidth="1"/>
    <col min="3" max="3" width="7" style="40" bestFit="1" customWidth="1"/>
    <col min="4" max="4" width="10.7109375" style="40" bestFit="1" customWidth="1"/>
    <col min="5" max="5" width="7" style="40" bestFit="1" customWidth="1"/>
    <col min="6" max="6" width="10.7109375" style="6" bestFit="1" customWidth="1"/>
    <col min="7" max="7" width="7" style="6" bestFit="1" customWidth="1"/>
    <col min="8" max="8" width="10.7109375" style="6" bestFit="1" customWidth="1"/>
    <col min="9" max="9" width="7" style="6" bestFit="1" customWidth="1"/>
    <col min="10" max="10" width="10.7109375" style="6" bestFit="1" customWidth="1"/>
    <col min="11" max="11" width="7" style="6" bestFit="1" customWidth="1"/>
    <col min="12" max="12" width="10.7109375" style="6" bestFit="1" customWidth="1"/>
    <col min="13" max="13" width="7" style="6" bestFit="1" customWidth="1"/>
    <col min="14" max="14" width="10.7109375" style="6" bestFit="1" customWidth="1"/>
    <col min="15" max="15" width="7" style="6" bestFit="1" customWidth="1"/>
    <col min="16" max="16" width="10.7109375" style="6" bestFit="1" customWidth="1"/>
    <col min="17" max="17" width="7" style="6" bestFit="1" customWidth="1"/>
    <col min="18" max="18" width="10.7109375" style="6" bestFit="1" customWidth="1"/>
    <col min="19" max="19" width="7" style="6" bestFit="1" customWidth="1"/>
    <col min="20" max="20" width="10.7109375" style="6" bestFit="1" customWidth="1"/>
    <col min="21" max="21" width="7" style="6" bestFit="1" customWidth="1"/>
    <col min="22" max="22" width="10.7109375" style="6" bestFit="1" customWidth="1"/>
    <col min="23" max="23" width="7" style="6" bestFit="1" customWidth="1"/>
    <col min="24" max="24" width="10.7109375" style="6" bestFit="1" customWidth="1"/>
    <col min="25" max="25" width="7" style="6" bestFit="1" customWidth="1"/>
    <col min="26" max="26" width="11.7109375" style="6" bestFit="1" customWidth="1"/>
    <col min="27" max="27" width="7" style="6" bestFit="1" customWidth="1"/>
    <col min="28" max="16384" width="10" style="6"/>
  </cols>
  <sheetData>
    <row r="1" spans="1:27" ht="21.95" customHeight="1" x14ac:dyDescent="0.2">
      <c r="A1" s="206" t="s">
        <v>144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8"/>
    </row>
    <row r="2" spans="1:27" ht="14.25" customHeight="1" thickBot="1" x14ac:dyDescent="0.25">
      <c r="A2" s="191"/>
      <c r="B2" s="192"/>
      <c r="C2" s="193"/>
      <c r="D2" s="193"/>
      <c r="E2" s="193"/>
      <c r="F2" s="191"/>
      <c r="G2" s="191"/>
      <c r="H2" s="191"/>
      <c r="I2" s="191"/>
      <c r="J2" s="191"/>
      <c r="K2" s="191"/>
      <c r="L2" s="191"/>
      <c r="M2" s="191"/>
      <c r="N2" s="215"/>
      <c r="O2" s="215"/>
    </row>
    <row r="3" spans="1:27" ht="14.25" thickTop="1" thickBot="1" x14ac:dyDescent="0.25">
      <c r="A3" s="93" t="s">
        <v>0</v>
      </c>
      <c r="B3" s="209" t="s">
        <v>33</v>
      </c>
      <c r="C3" s="210"/>
      <c r="D3" s="209" t="s">
        <v>34</v>
      </c>
      <c r="E3" s="210"/>
      <c r="F3" s="213" t="s">
        <v>35</v>
      </c>
      <c r="G3" s="213"/>
      <c r="H3" s="209" t="s">
        <v>36</v>
      </c>
      <c r="I3" s="213"/>
      <c r="J3" s="209" t="s">
        <v>37</v>
      </c>
      <c r="K3" s="213"/>
      <c r="L3" s="209" t="s">
        <v>38</v>
      </c>
      <c r="M3" s="210"/>
      <c r="N3" s="209" t="s">
        <v>48</v>
      </c>
      <c r="O3" s="210"/>
      <c r="P3" s="209" t="s">
        <v>49</v>
      </c>
      <c r="Q3" s="210"/>
      <c r="R3" s="209" t="s">
        <v>50</v>
      </c>
      <c r="S3" s="210"/>
      <c r="T3" s="209" t="s">
        <v>51</v>
      </c>
      <c r="U3" s="210"/>
      <c r="V3" s="209" t="s">
        <v>52</v>
      </c>
      <c r="W3" s="210"/>
      <c r="X3" s="209" t="s">
        <v>53</v>
      </c>
      <c r="Y3" s="210"/>
      <c r="Z3" s="211" t="s">
        <v>133</v>
      </c>
      <c r="AA3" s="212"/>
    </row>
    <row r="4" spans="1:27" ht="13.5" thickTop="1" x14ac:dyDescent="0.2">
      <c r="A4" s="70" t="s">
        <v>54</v>
      </c>
      <c r="B4" s="170">
        <v>72251</v>
      </c>
      <c r="C4" s="12">
        <f>B4/B8*100</f>
        <v>58.177323638588952</v>
      </c>
      <c r="D4" s="140">
        <v>76240</v>
      </c>
      <c r="E4" s="12">
        <f>D4/D8*100</f>
        <v>57.569602283453271</v>
      </c>
      <c r="F4" s="140">
        <v>94600</v>
      </c>
      <c r="G4" s="12">
        <f>F4/F8*100</f>
        <v>45.658353886027868</v>
      </c>
      <c r="H4" s="8">
        <v>90783</v>
      </c>
      <c r="I4" s="12">
        <f>H4/H8*100</f>
        <v>55.328498293515359</v>
      </c>
      <c r="J4" s="140">
        <v>97733</v>
      </c>
      <c r="K4" s="12">
        <f>J4/J8*100</f>
        <v>62.589978738120244</v>
      </c>
      <c r="L4" s="140">
        <v>112275</v>
      </c>
      <c r="M4" s="12">
        <f>L4/L8*100</f>
        <v>64.949151365797789</v>
      </c>
      <c r="N4" s="141">
        <v>105874</v>
      </c>
      <c r="O4" s="12">
        <f>N4/N8*100</f>
        <v>63.972205438066467</v>
      </c>
      <c r="P4" s="140">
        <v>74174</v>
      </c>
      <c r="Q4" s="12">
        <f>P4/P8*100</f>
        <v>62.338950287851411</v>
      </c>
      <c r="R4" s="140">
        <v>149989</v>
      </c>
      <c r="S4" s="12">
        <f>R4/R8*100</f>
        <v>69.218876910581116</v>
      </c>
      <c r="T4" s="140">
        <v>130177</v>
      </c>
      <c r="U4" s="12">
        <f>T4/T8*100</f>
        <v>65.581674189908114</v>
      </c>
      <c r="V4" s="141">
        <v>129537</v>
      </c>
      <c r="W4" s="12">
        <f>V4/V8*100</f>
        <v>45.775864810711674</v>
      </c>
      <c r="X4" s="140">
        <v>93103</v>
      </c>
      <c r="Y4" s="12">
        <f>X4/X8*100</f>
        <v>53.573976890853018</v>
      </c>
      <c r="Z4" s="22">
        <f>B4+D4+F4+H4+J4+L4+N4+P4+R4+T4+V4+X4</f>
        <v>1226736</v>
      </c>
      <c r="AA4" s="12">
        <f>Z4/Z8*100</f>
        <v>58.047234213503643</v>
      </c>
    </row>
    <row r="5" spans="1:27" x14ac:dyDescent="0.2">
      <c r="A5" s="65" t="s">
        <v>39</v>
      </c>
      <c r="B5" s="36">
        <v>547</v>
      </c>
      <c r="C5" s="14">
        <f>B5/B8*100</f>
        <v>0.44045059625898814</v>
      </c>
      <c r="D5" s="140">
        <v>599</v>
      </c>
      <c r="E5" s="14">
        <f>D5/D8*100</f>
        <v>0.45231101479260899</v>
      </c>
      <c r="F5" s="140">
        <v>687</v>
      </c>
      <c r="G5" s="14">
        <f>F5/F8*100</f>
        <v>0.33157810908774993</v>
      </c>
      <c r="H5" s="13">
        <v>730</v>
      </c>
      <c r="I5" s="14">
        <f>H5/H8*100</f>
        <v>0.44490492442710872</v>
      </c>
      <c r="J5" s="140">
        <v>755</v>
      </c>
      <c r="K5" s="14">
        <f>J5/J8*100</f>
        <v>0.48351563900914513</v>
      </c>
      <c r="L5" s="140">
        <v>879</v>
      </c>
      <c r="M5" s="14">
        <f>L5/L8*100</f>
        <v>0.50848634202214427</v>
      </c>
      <c r="N5" s="141">
        <v>751</v>
      </c>
      <c r="O5" s="14">
        <f>N5/N8*100</f>
        <v>0.45377643504531723</v>
      </c>
      <c r="P5" s="140">
        <v>443</v>
      </c>
      <c r="Q5" s="14">
        <f>P5/P8*100</f>
        <v>0.37231583813085684</v>
      </c>
      <c r="R5" s="140">
        <v>960</v>
      </c>
      <c r="S5" s="14">
        <f>R5/R8*100</f>
        <v>0.44303330133648378</v>
      </c>
      <c r="T5" s="140">
        <v>844</v>
      </c>
      <c r="U5" s="14">
        <f>T5/T8*100</f>
        <v>0.42519748508786076</v>
      </c>
      <c r="V5" s="141">
        <v>934</v>
      </c>
      <c r="W5" s="14">
        <f>V5/V8*100</f>
        <v>0.33005749502616782</v>
      </c>
      <c r="X5" s="140">
        <v>611</v>
      </c>
      <c r="Y5" s="14">
        <f>X5/X8*100</f>
        <v>0.35158587672052666</v>
      </c>
      <c r="Z5" s="26">
        <f>B5+D5+F5+H5+J5+L5+N5+P5+R5+T5+V5+X5</f>
        <v>8740</v>
      </c>
      <c r="AA5" s="14">
        <f>Z5/Z8*100</f>
        <v>0.41356316846169167</v>
      </c>
    </row>
    <row r="6" spans="1:27" x14ac:dyDescent="0.2">
      <c r="A6" s="185" t="s">
        <v>67</v>
      </c>
      <c r="B6" s="77">
        <f t="shared" ref="B6:F6" si="0">SUM(B4:B5)</f>
        <v>72798</v>
      </c>
      <c r="C6" s="86">
        <f>SUM(C4:C5)</f>
        <v>58.617774234847943</v>
      </c>
      <c r="D6" s="77">
        <f t="shared" ref="D6" si="1">SUM(D4:D5)</f>
        <v>76839</v>
      </c>
      <c r="E6" s="86">
        <f>SUM(E4:E5)</f>
        <v>58.021913298245877</v>
      </c>
      <c r="F6" s="77">
        <f t="shared" si="0"/>
        <v>95287</v>
      </c>
      <c r="G6" s="86">
        <f>SUM(G4:G5)</f>
        <v>45.989931995115619</v>
      </c>
      <c r="H6" s="77">
        <v>91513</v>
      </c>
      <c r="I6" s="86">
        <f>SUM(I4:I5)</f>
        <v>55.773403217942466</v>
      </c>
      <c r="J6" s="183">
        <f t="shared" ref="J6" si="2">SUM(J4:J5)</f>
        <v>98488</v>
      </c>
      <c r="K6" s="86">
        <f>SUM(K4:K5)</f>
        <v>63.073494377129393</v>
      </c>
      <c r="L6" s="183">
        <f t="shared" ref="L6" si="3">SUM(L4:L5)</f>
        <v>113154</v>
      </c>
      <c r="M6" s="86">
        <f>SUM(M4:M5)</f>
        <v>65.457637707819927</v>
      </c>
      <c r="N6" s="142">
        <f>SUM(N4:N5)</f>
        <v>106625</v>
      </c>
      <c r="O6" s="86">
        <f>SUM(O4:O5)</f>
        <v>64.42598187311178</v>
      </c>
      <c r="P6" s="183">
        <f t="shared" ref="P6" si="4">SUM(P4:P5)</f>
        <v>74617</v>
      </c>
      <c r="Q6" s="86">
        <f>SUM(Q4:Q5)</f>
        <v>62.71126612598227</v>
      </c>
      <c r="R6" s="183">
        <f t="shared" ref="R6" si="5">SUM(R4:R5)</f>
        <v>150949</v>
      </c>
      <c r="S6" s="86">
        <f>SUM(S4:S5)</f>
        <v>69.661910211917601</v>
      </c>
      <c r="T6" s="183">
        <f t="shared" ref="T6" si="6">SUM(T4:T5)</f>
        <v>131021</v>
      </c>
      <c r="U6" s="86">
        <f>SUM(U4:U5)</f>
        <v>66.006871674995978</v>
      </c>
      <c r="V6" s="183">
        <f t="shared" ref="V6:X6" si="7">SUM(V4:V5)</f>
        <v>130471</v>
      </c>
      <c r="W6" s="86">
        <f>SUM(W4:W5)</f>
        <v>46.105922305737842</v>
      </c>
      <c r="X6" s="183">
        <f t="shared" si="7"/>
        <v>93714</v>
      </c>
      <c r="Y6" s="86">
        <f>SUM(Y4:Y5)</f>
        <v>53.925562767573545</v>
      </c>
      <c r="Z6" s="77">
        <f>B6+D6+F6+H6+J6+L6+N6+P6+R6+T6+V6+X6</f>
        <v>1235476</v>
      </c>
      <c r="AA6" s="86">
        <f>SUM(AA4:AA5)</f>
        <v>58.460797381965335</v>
      </c>
    </row>
    <row r="7" spans="1:27" ht="13.5" thickBot="1" x14ac:dyDescent="0.25">
      <c r="A7" s="186" t="s">
        <v>70</v>
      </c>
      <c r="B7" s="36">
        <v>51393</v>
      </c>
      <c r="C7" s="14">
        <f>B7/B8*100</f>
        <v>41.382225765152064</v>
      </c>
      <c r="D7" s="140">
        <v>55592</v>
      </c>
      <c r="E7" s="14">
        <f>D7/D8*100</f>
        <v>41.978086701754123</v>
      </c>
      <c r="F7" s="140">
        <v>111904</v>
      </c>
      <c r="G7" s="14">
        <f>F7/F8*100</f>
        <v>54.010068004884381</v>
      </c>
      <c r="H7" s="13">
        <v>72567</v>
      </c>
      <c r="I7" s="14">
        <f>H7/H8*100</f>
        <v>44.226596782057534</v>
      </c>
      <c r="J7" s="140">
        <v>57660</v>
      </c>
      <c r="K7" s="14">
        <f>J7/J8*100</f>
        <v>36.926505622870607</v>
      </c>
      <c r="L7" s="140">
        <v>59712</v>
      </c>
      <c r="M7" s="14">
        <f>L7/L8*100</f>
        <v>34.542362292180066</v>
      </c>
      <c r="N7" s="141">
        <v>58875</v>
      </c>
      <c r="O7" s="14">
        <f>N7/N8*100</f>
        <v>35.57401812688822</v>
      </c>
      <c r="P7" s="140">
        <v>44368</v>
      </c>
      <c r="Q7" s="14">
        <f>P7/P8*100</f>
        <v>37.28873387401773</v>
      </c>
      <c r="R7" s="140">
        <v>65739</v>
      </c>
      <c r="S7" s="14">
        <f>R7/R8*100</f>
        <v>30.338089788082407</v>
      </c>
      <c r="T7" s="140">
        <v>67475</v>
      </c>
      <c r="U7" s="14">
        <f>T7/T8*100</f>
        <v>33.993128325004029</v>
      </c>
      <c r="V7" s="141">
        <v>152510</v>
      </c>
      <c r="W7" s="14">
        <f>V7/V8*100</f>
        <v>53.894077694262151</v>
      </c>
      <c r="X7" s="140">
        <v>80070</v>
      </c>
      <c r="Y7" s="14">
        <f>X7/X8*100</f>
        <v>46.074437232426462</v>
      </c>
      <c r="Z7" s="28">
        <f>B7+D7+F7+H7+J7+L7+N7+P7+R7+T7+V7+X7</f>
        <v>877865</v>
      </c>
      <c r="AA7" s="14">
        <f>Z7/Z8*100</f>
        <v>41.539202618034665</v>
      </c>
    </row>
    <row r="8" spans="1:27" ht="14.25" thickTop="1" thickBot="1" x14ac:dyDescent="0.25">
      <c r="A8" s="106" t="s">
        <v>1</v>
      </c>
      <c r="B8" s="107">
        <f t="shared" ref="B8:C8" si="8">SUM(B6:B7)</f>
        <v>124191</v>
      </c>
      <c r="C8" s="107">
        <f t="shared" si="8"/>
        <v>100</v>
      </c>
      <c r="D8" s="107">
        <f t="shared" ref="D8:E8" si="9">SUM(D6:D7)</f>
        <v>132431</v>
      </c>
      <c r="E8" s="107">
        <f t="shared" si="9"/>
        <v>100</v>
      </c>
      <c r="F8" s="107">
        <f t="shared" ref="F8:I8" si="10">SUM(F6:F7)</f>
        <v>207191</v>
      </c>
      <c r="G8" s="107">
        <f t="shared" si="10"/>
        <v>100</v>
      </c>
      <c r="H8" s="107">
        <f t="shared" si="10"/>
        <v>164080</v>
      </c>
      <c r="I8" s="107">
        <f t="shared" si="10"/>
        <v>100</v>
      </c>
      <c r="J8" s="107">
        <f t="shared" ref="J8:L8" si="11">SUM(J6:J7)</f>
        <v>156148</v>
      </c>
      <c r="K8" s="107">
        <f t="shared" si="11"/>
        <v>100</v>
      </c>
      <c r="L8" s="107">
        <f t="shared" si="11"/>
        <v>172866</v>
      </c>
      <c r="M8" s="107">
        <f t="shared" ref="M8" si="12">SUM(M6:M7)</f>
        <v>100</v>
      </c>
      <c r="N8" s="107">
        <f>SUM(N6:N7)</f>
        <v>165500</v>
      </c>
      <c r="O8" s="107">
        <f t="shared" ref="O8" si="13">SUM(O6:O7)</f>
        <v>100</v>
      </c>
      <c r="P8" s="107">
        <f>SUM(P6:P7)</f>
        <v>118985</v>
      </c>
      <c r="Q8" s="107">
        <f t="shared" ref="Q8" si="14">SUM(Q6:Q7)</f>
        <v>100</v>
      </c>
      <c r="R8" s="107">
        <f>SUM(R6:R7)</f>
        <v>216688</v>
      </c>
      <c r="S8" s="107">
        <f t="shared" ref="S8" si="15">SUM(S6:S7)</f>
        <v>100</v>
      </c>
      <c r="T8" s="107">
        <f>SUM(T6:T7)</f>
        <v>198496</v>
      </c>
      <c r="U8" s="107">
        <f t="shared" ref="U8:W8" si="16">SUM(U6:U7)</f>
        <v>100</v>
      </c>
      <c r="V8" s="107">
        <f>SUM(V6:V7)</f>
        <v>282981</v>
      </c>
      <c r="W8" s="107">
        <f t="shared" si="16"/>
        <v>100</v>
      </c>
      <c r="X8" s="107">
        <f>SUM(X6:X7)</f>
        <v>173784</v>
      </c>
      <c r="Y8" s="107">
        <f t="shared" ref="Y8" si="17">SUM(Y6:Y7)</f>
        <v>100</v>
      </c>
      <c r="Z8" s="108">
        <f>SUM(Z6:Z7)</f>
        <v>2113341</v>
      </c>
      <c r="AA8" s="108">
        <f>SUM(AA4:AA7)-AA6</f>
        <v>100</v>
      </c>
    </row>
    <row r="9" spans="1:27" ht="7.5" customHeight="1" thickTop="1" thickBot="1" x14ac:dyDescent="0.25">
      <c r="A9" s="72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41"/>
      <c r="AA9" s="41"/>
    </row>
    <row r="10" spans="1:27" ht="13.5" thickTop="1" x14ac:dyDescent="0.2">
      <c r="A10" s="21" t="s">
        <v>40</v>
      </c>
      <c r="B10" s="22">
        <v>82793</v>
      </c>
      <c r="C10" s="23">
        <f>B10/B8*100</f>
        <v>66.665861455338955</v>
      </c>
      <c r="D10" s="22">
        <v>86160</v>
      </c>
      <c r="E10" s="23">
        <f>D10/D8*100</f>
        <v>65.060295550135535</v>
      </c>
      <c r="F10" s="22">
        <v>128791</v>
      </c>
      <c r="G10" s="23">
        <f>F10/F8*100</f>
        <v>62.160518555342662</v>
      </c>
      <c r="H10" s="22">
        <v>102632</v>
      </c>
      <c r="I10" s="23">
        <f>H10/H8*100</f>
        <v>62.549975621647981</v>
      </c>
      <c r="J10" s="22">
        <v>95332</v>
      </c>
      <c r="K10" s="23">
        <f>J10/J8*100</f>
        <v>61.052334964264674</v>
      </c>
      <c r="L10" s="22">
        <v>102595</v>
      </c>
      <c r="M10" s="23">
        <f>L10/L8*100</f>
        <v>59.349438293244482</v>
      </c>
      <c r="N10" s="22">
        <v>101178</v>
      </c>
      <c r="O10" s="23">
        <f>N10/N8*100</f>
        <v>61.134743202416921</v>
      </c>
      <c r="P10" s="22">
        <v>74670</v>
      </c>
      <c r="Q10" s="23">
        <f>P10/P8*100</f>
        <v>62.755809555826367</v>
      </c>
      <c r="R10" s="22">
        <v>119549</v>
      </c>
      <c r="S10" s="23">
        <f>R10/R8*100</f>
        <v>55.171029314036765</v>
      </c>
      <c r="T10" s="22">
        <v>113447</v>
      </c>
      <c r="U10" s="23">
        <f>T10/T8*100</f>
        <v>57.153292761566988</v>
      </c>
      <c r="V10" s="22">
        <v>175843</v>
      </c>
      <c r="W10" s="23">
        <f>V10/V8*100</f>
        <v>62.139507599450141</v>
      </c>
      <c r="X10" s="22">
        <v>109933</v>
      </c>
      <c r="Y10" s="23">
        <f>X10/X8*100</f>
        <v>63.258412742254755</v>
      </c>
      <c r="Z10" s="22">
        <f>B10+D10+F10+H10+J10+L10+N10+P10+R10+T10+V10+X10</f>
        <v>1292923</v>
      </c>
      <c r="AA10" s="23">
        <f>Z10/Z8*100</f>
        <v>61.179099823454898</v>
      </c>
    </row>
    <row r="11" spans="1:27" x14ac:dyDescent="0.2">
      <c r="A11" s="24" t="s">
        <v>41</v>
      </c>
      <c r="B11" s="13">
        <v>32501</v>
      </c>
      <c r="C11" s="25">
        <f>B11/B8*100</f>
        <v>26.170173361998856</v>
      </c>
      <c r="D11" s="13">
        <v>35661</v>
      </c>
      <c r="E11" s="25">
        <f>D11/D8*100</f>
        <v>26.927985139431097</v>
      </c>
      <c r="F11" s="13">
        <v>57433</v>
      </c>
      <c r="G11" s="25">
        <f>F11/F8*100</f>
        <v>27.719833390446496</v>
      </c>
      <c r="H11" s="13">
        <v>44057</v>
      </c>
      <c r="I11" s="25">
        <f>H11/H8*100</f>
        <v>26.850926377376886</v>
      </c>
      <c r="J11" s="13">
        <v>40467</v>
      </c>
      <c r="K11" s="25">
        <f>J11/J8*100</f>
        <v>25.915797832825266</v>
      </c>
      <c r="L11" s="140">
        <v>42809</v>
      </c>
      <c r="M11" s="25">
        <f>L11/L8*100</f>
        <v>24.764268277162657</v>
      </c>
      <c r="N11" s="13">
        <v>39377</v>
      </c>
      <c r="O11" s="25">
        <f>N11/N8*100</f>
        <v>23.79274924471299</v>
      </c>
      <c r="P11" s="13">
        <v>29346</v>
      </c>
      <c r="Q11" s="25">
        <f>P11/P8*100</f>
        <v>24.663613060469807</v>
      </c>
      <c r="R11" s="13">
        <v>59724</v>
      </c>
      <c r="S11" s="25">
        <f>R11/R8*100</f>
        <v>27.562209259395999</v>
      </c>
      <c r="T11" s="13">
        <v>55883</v>
      </c>
      <c r="U11" s="25">
        <f>T11/T8*100</f>
        <v>28.153212155408674</v>
      </c>
      <c r="V11" s="13">
        <v>73115</v>
      </c>
      <c r="W11" s="25">
        <f>V11/V8*100</f>
        <v>25.837423713959595</v>
      </c>
      <c r="X11" s="13">
        <v>47134</v>
      </c>
      <c r="Y11" s="25">
        <f>X11/X8*100</f>
        <v>27.122174653592968</v>
      </c>
      <c r="Z11" s="13">
        <f>B11+D11+F11+H11+J11+L11+N11+P11+R11+T11+V11+X11</f>
        <v>557507</v>
      </c>
      <c r="AA11" s="25">
        <f>Z11/Z8*100</f>
        <v>26.380361711621553</v>
      </c>
    </row>
    <row r="12" spans="1:27" ht="13.5" thickBot="1" x14ac:dyDescent="0.25">
      <c r="A12" s="27" t="s">
        <v>42</v>
      </c>
      <c r="B12" s="28">
        <v>8897</v>
      </c>
      <c r="C12" s="29">
        <f>B12/B8*100</f>
        <v>7.1639651826621895</v>
      </c>
      <c r="D12" s="28">
        <v>10610</v>
      </c>
      <c r="E12" s="29">
        <f>D12/D8*100</f>
        <v>8.0117193104333566</v>
      </c>
      <c r="F12" s="28">
        <v>20967</v>
      </c>
      <c r="G12" s="29">
        <f>F12/F8*100</f>
        <v>10.119648054210849</v>
      </c>
      <c r="H12" s="28">
        <v>17391</v>
      </c>
      <c r="I12" s="29">
        <f>H12/H8*100</f>
        <v>10.599098000975134</v>
      </c>
      <c r="J12" s="28">
        <v>20349</v>
      </c>
      <c r="K12" s="29">
        <f>J12/J8*100</f>
        <v>13.03186720291006</v>
      </c>
      <c r="L12" s="140">
        <v>27462</v>
      </c>
      <c r="M12" s="29">
        <f>L12/L8*100</f>
        <v>15.886293429592863</v>
      </c>
      <c r="N12" s="28">
        <v>24945</v>
      </c>
      <c r="O12" s="29">
        <f>N12/N8*100</f>
        <v>15.072507552870091</v>
      </c>
      <c r="P12" s="28">
        <v>14969</v>
      </c>
      <c r="Q12" s="29">
        <f>P12/P8*100</f>
        <v>12.580577383703828</v>
      </c>
      <c r="R12" s="28">
        <v>37415</v>
      </c>
      <c r="S12" s="29">
        <f>R12/R8*100</f>
        <v>17.266761426567232</v>
      </c>
      <c r="T12" s="28">
        <v>29166</v>
      </c>
      <c r="U12" s="29">
        <f>T12/T8*100</f>
        <v>14.693495083024343</v>
      </c>
      <c r="V12" s="28">
        <v>34023</v>
      </c>
      <c r="W12" s="29">
        <f>V12/V8*100</f>
        <v>12.023068686590266</v>
      </c>
      <c r="X12" s="28">
        <v>16717</v>
      </c>
      <c r="Y12" s="29">
        <f>X12/X8*100</f>
        <v>9.6194126041522807</v>
      </c>
      <c r="Z12" s="28">
        <f>B12+D12+F12+H12+J12+L12+N12+P12+R12+T12+V12+X12</f>
        <v>262911</v>
      </c>
      <c r="AA12" s="29">
        <f>Z12/Z8*100</f>
        <v>12.44053846492355</v>
      </c>
    </row>
    <row r="13" spans="1:27" ht="8.25" customHeight="1" thickTop="1" thickBot="1" x14ac:dyDescent="0.25">
      <c r="A13" s="63"/>
      <c r="B13" s="32"/>
      <c r="C13" s="64"/>
      <c r="D13" s="32"/>
      <c r="E13" s="64"/>
      <c r="F13" s="32"/>
      <c r="G13" s="64"/>
      <c r="H13" s="32"/>
      <c r="I13" s="33"/>
      <c r="J13" s="32"/>
      <c r="K13" s="33"/>
      <c r="L13" s="32"/>
      <c r="M13" s="33"/>
      <c r="N13" s="32"/>
      <c r="O13" s="64"/>
      <c r="P13" s="33"/>
      <c r="Q13" s="33"/>
      <c r="R13" s="32"/>
      <c r="S13" s="64"/>
      <c r="T13" s="32"/>
      <c r="U13" s="64"/>
      <c r="V13" s="10"/>
      <c r="W13" s="10"/>
      <c r="X13" s="10"/>
      <c r="Y13" s="10"/>
      <c r="Z13" s="194"/>
    </row>
    <row r="14" spans="1:27" ht="14.25" thickTop="1" thickBot="1" x14ac:dyDescent="0.25">
      <c r="A14" s="93" t="s">
        <v>2</v>
      </c>
      <c r="B14" s="209" t="s">
        <v>33</v>
      </c>
      <c r="C14" s="210"/>
      <c r="D14" s="209" t="s">
        <v>34</v>
      </c>
      <c r="E14" s="210"/>
      <c r="F14" s="213" t="s">
        <v>35</v>
      </c>
      <c r="G14" s="213"/>
      <c r="H14" s="209" t="s">
        <v>36</v>
      </c>
      <c r="I14" s="213"/>
      <c r="J14" s="209" t="s">
        <v>37</v>
      </c>
      <c r="K14" s="213"/>
      <c r="L14" s="209" t="s">
        <v>38</v>
      </c>
      <c r="M14" s="210"/>
      <c r="N14" s="209" t="s">
        <v>48</v>
      </c>
      <c r="O14" s="210"/>
      <c r="P14" s="209" t="s">
        <v>49</v>
      </c>
      <c r="Q14" s="210"/>
      <c r="R14" s="209" t="s">
        <v>50</v>
      </c>
      <c r="S14" s="210"/>
      <c r="T14" s="209" t="s">
        <v>51</v>
      </c>
      <c r="U14" s="210"/>
      <c r="V14" s="209" t="s">
        <v>52</v>
      </c>
      <c r="W14" s="210"/>
      <c r="X14" s="209" t="s">
        <v>53</v>
      </c>
      <c r="Y14" s="210"/>
      <c r="Z14" s="211" t="s">
        <v>133</v>
      </c>
      <c r="AA14" s="212"/>
    </row>
    <row r="15" spans="1:27" ht="13.5" thickTop="1" x14ac:dyDescent="0.2">
      <c r="A15" s="7" t="s">
        <v>135</v>
      </c>
      <c r="B15" s="22">
        <v>543710</v>
      </c>
      <c r="C15" s="34">
        <f t="shared" ref="C15:C25" si="18">B15/$B$26*100</f>
        <v>46.14602482690254</v>
      </c>
      <c r="D15" s="22">
        <v>477034</v>
      </c>
      <c r="E15" s="34">
        <f t="shared" ref="E15:E25" si="19">D15/$D$26*100</f>
        <v>44.175827635798576</v>
      </c>
      <c r="F15" s="22">
        <v>567457</v>
      </c>
      <c r="G15" s="34">
        <f t="shared" ref="G15:G25" si="20">F15/$F$26*100</f>
        <v>47.40992684532582</v>
      </c>
      <c r="H15" s="22">
        <v>574101</v>
      </c>
      <c r="I15" s="34">
        <f t="shared" ref="I15:I25" si="21">H15/$H$26*100</f>
        <v>48.131945521540288</v>
      </c>
      <c r="J15" s="22">
        <v>688230</v>
      </c>
      <c r="K15" s="34">
        <f t="shared" ref="K15:K25" si="22">J15/$J$26*100</f>
        <v>49.542889228022688</v>
      </c>
      <c r="L15" s="22">
        <v>850530</v>
      </c>
      <c r="M15" s="34">
        <f t="shared" ref="M15:M25" si="23">L15/$L$26*100</f>
        <v>52.334478436555685</v>
      </c>
      <c r="N15" s="22">
        <v>895122</v>
      </c>
      <c r="O15" s="34">
        <f t="shared" ref="O15:O25" si="24">N15/$N$26*100</f>
        <v>53.512001195635925</v>
      </c>
      <c r="P15" s="164">
        <v>691201</v>
      </c>
      <c r="Q15" s="34">
        <f>P15/P26*100</f>
        <v>53.640602276307682</v>
      </c>
      <c r="R15" s="164">
        <v>828957</v>
      </c>
      <c r="S15" s="34">
        <f>R15/R26*100</f>
        <v>48.557719906417567</v>
      </c>
      <c r="T15" s="164">
        <v>852874</v>
      </c>
      <c r="U15" s="34">
        <f>T15/T26*100</f>
        <v>50.34413796685886</v>
      </c>
      <c r="V15" s="164">
        <v>915383</v>
      </c>
      <c r="W15" s="34">
        <f>V15/V26*100</f>
        <v>52.651640864736152</v>
      </c>
      <c r="X15" s="164">
        <v>798940</v>
      </c>
      <c r="Y15" s="34">
        <f>X15/X26*100</f>
        <v>52.988328427620736</v>
      </c>
      <c r="Z15" s="22">
        <f>B15+D15+F15+H15+J15+L15+N15+P15+R15+T15+V15+X15</f>
        <v>8683539</v>
      </c>
      <c r="AA15" s="34">
        <f t="shared" ref="AA15:AA24" si="25">Z15/$Z$26*100</f>
        <v>50.278095940841474</v>
      </c>
    </row>
    <row r="16" spans="1:27" x14ac:dyDescent="0.2">
      <c r="A16" s="65" t="s">
        <v>3</v>
      </c>
      <c r="B16" s="26">
        <v>508797</v>
      </c>
      <c r="C16" s="14">
        <f t="shared" si="18"/>
        <v>43.182871372337338</v>
      </c>
      <c r="D16" s="26">
        <v>482624</v>
      </c>
      <c r="E16" s="14">
        <f t="shared" si="19"/>
        <v>44.693490688084395</v>
      </c>
      <c r="F16" s="26">
        <v>509073</v>
      </c>
      <c r="G16" s="14">
        <f t="shared" si="20"/>
        <v>42.532057387485835</v>
      </c>
      <c r="H16" s="26">
        <v>499113</v>
      </c>
      <c r="I16" s="14">
        <f t="shared" si="21"/>
        <v>41.845040724702685</v>
      </c>
      <c r="J16" s="26">
        <v>576728</v>
      </c>
      <c r="K16" s="14">
        <f t="shared" si="22"/>
        <v>41.516312015894499</v>
      </c>
      <c r="L16" s="26">
        <v>640868</v>
      </c>
      <c r="M16" s="14">
        <f t="shared" si="23"/>
        <v>39.433638468576731</v>
      </c>
      <c r="N16" s="26">
        <v>628436</v>
      </c>
      <c r="O16" s="14">
        <f t="shared" si="24"/>
        <v>37.569033029442537</v>
      </c>
      <c r="P16" s="164">
        <v>488992</v>
      </c>
      <c r="Q16" s="14">
        <f>P16/P26*100</f>
        <v>37.948187847379053</v>
      </c>
      <c r="R16" s="164">
        <v>726180</v>
      </c>
      <c r="S16" s="14">
        <f>R16/R26*100</f>
        <v>42.537363266903242</v>
      </c>
      <c r="T16" s="164">
        <v>694199</v>
      </c>
      <c r="U16" s="14">
        <f>T16/T26*100</f>
        <v>40.977741416030341</v>
      </c>
      <c r="V16" s="164">
        <v>670940</v>
      </c>
      <c r="W16" s="14">
        <f>V16/V26*100</f>
        <v>38.591597093004864</v>
      </c>
      <c r="X16" s="164">
        <v>572735</v>
      </c>
      <c r="Y16" s="14">
        <f>X16/X26*100</f>
        <v>37.985668863736151</v>
      </c>
      <c r="Z16" s="13">
        <f t="shared" ref="Z16:Z25" si="26">B16+D16+F16+H16+J16+L16+N16+P16+R16+T16+V16+X16</f>
        <v>6998685</v>
      </c>
      <c r="AA16" s="14">
        <f t="shared" si="25"/>
        <v>40.522712673914185</v>
      </c>
    </row>
    <row r="17" spans="1:27" x14ac:dyDescent="0.2">
      <c r="A17" s="7" t="s">
        <v>4</v>
      </c>
      <c r="B17" s="13">
        <v>109127</v>
      </c>
      <c r="C17" s="14">
        <f t="shared" si="18"/>
        <v>9.2618808763594451</v>
      </c>
      <c r="D17" s="13">
        <v>105653</v>
      </c>
      <c r="E17" s="14">
        <f t="shared" si="19"/>
        <v>9.7840168985963825</v>
      </c>
      <c r="F17" s="13">
        <v>105584</v>
      </c>
      <c r="G17" s="14">
        <f t="shared" si="20"/>
        <v>8.8213375040520798</v>
      </c>
      <c r="H17" s="13">
        <v>104251</v>
      </c>
      <c r="I17" s="14">
        <f t="shared" si="21"/>
        <v>8.7402799377916018</v>
      </c>
      <c r="J17" s="13">
        <v>107039</v>
      </c>
      <c r="K17" s="14">
        <f t="shared" si="22"/>
        <v>7.7053039246739035</v>
      </c>
      <c r="L17" s="13">
        <v>111283</v>
      </c>
      <c r="M17" s="14">
        <f t="shared" si="23"/>
        <v>6.8474219179279112</v>
      </c>
      <c r="N17" s="13">
        <v>119434</v>
      </c>
      <c r="O17" s="14">
        <f t="shared" si="24"/>
        <v>7.1399790763712447</v>
      </c>
      <c r="P17" s="164">
        <v>94667</v>
      </c>
      <c r="Q17" s="14">
        <f>P17/P26*100</f>
        <v>7.3466255050140541</v>
      </c>
      <c r="R17" s="164">
        <v>124406</v>
      </c>
      <c r="S17" s="14">
        <f>R17/R26*100</f>
        <v>7.2873161125097967</v>
      </c>
      <c r="T17" s="164">
        <v>122495</v>
      </c>
      <c r="U17" s="14">
        <f>T17/T26*100</f>
        <v>7.2307341767369815</v>
      </c>
      <c r="V17" s="164">
        <v>128470</v>
      </c>
      <c r="W17" s="14">
        <f>V17/V26*100</f>
        <v>7.3894274876119104</v>
      </c>
      <c r="X17" s="164">
        <v>115533</v>
      </c>
      <c r="Y17" s="14">
        <f>X17/X26*100</f>
        <v>7.6625285355950465</v>
      </c>
      <c r="Z17" s="13">
        <f t="shared" si="26"/>
        <v>1347942</v>
      </c>
      <c r="AA17" s="14">
        <f t="shared" si="25"/>
        <v>7.8046470682851465</v>
      </c>
    </row>
    <row r="18" spans="1:27" x14ac:dyDescent="0.2">
      <c r="A18" s="37" t="s">
        <v>63</v>
      </c>
      <c r="B18" s="13">
        <v>5431</v>
      </c>
      <c r="C18" s="14">
        <f t="shared" si="18"/>
        <v>0.46094252604312541</v>
      </c>
      <c r="D18" s="13">
        <v>5117</v>
      </c>
      <c r="E18" s="14">
        <f t="shared" si="19"/>
        <v>0.47386079401548176</v>
      </c>
      <c r="F18" s="13">
        <v>4905</v>
      </c>
      <c r="G18" s="14">
        <f t="shared" si="20"/>
        <v>0.40980319420911743</v>
      </c>
      <c r="H18" s="13">
        <v>4811</v>
      </c>
      <c r="I18" s="14">
        <f t="shared" si="21"/>
        <v>0.40334852213135031</v>
      </c>
      <c r="J18" s="13">
        <v>5065</v>
      </c>
      <c r="K18" s="14">
        <f t="shared" si="22"/>
        <v>0.36460882835670477</v>
      </c>
      <c r="L18" s="13">
        <v>9243</v>
      </c>
      <c r="M18" s="14">
        <f t="shared" si="23"/>
        <v>0.56873665148681896</v>
      </c>
      <c r="N18" s="13">
        <v>10438</v>
      </c>
      <c r="O18" s="14">
        <f t="shared" si="24"/>
        <v>0.62400239127185764</v>
      </c>
      <c r="P18" s="164">
        <v>4246</v>
      </c>
      <c r="Q18" s="14">
        <f>P18/P26*100</f>
        <v>0.32951051469138853</v>
      </c>
      <c r="R18" s="164">
        <v>10952</v>
      </c>
      <c r="S18" s="14">
        <f>R18/R26*100</f>
        <v>0.64153405835898025</v>
      </c>
      <c r="T18" s="164">
        <v>7659</v>
      </c>
      <c r="U18" s="14">
        <f>T18/T26*100</f>
        <v>0.45210166177908118</v>
      </c>
      <c r="V18" s="164">
        <v>6967</v>
      </c>
      <c r="W18" s="14">
        <f>V18/V26*100</f>
        <v>0.40073278824777903</v>
      </c>
      <c r="X18" s="164">
        <v>5246</v>
      </c>
      <c r="Y18" s="14">
        <f>X18/X26*100</f>
        <v>0.34793197352904892</v>
      </c>
      <c r="Z18" s="13">
        <f t="shared" si="26"/>
        <v>80080</v>
      </c>
      <c r="AA18" s="14">
        <f t="shared" si="25"/>
        <v>0.46366693613543797</v>
      </c>
    </row>
    <row r="19" spans="1:27" x14ac:dyDescent="0.2">
      <c r="A19" s="70" t="s">
        <v>64</v>
      </c>
      <c r="B19" s="171">
        <v>2669</v>
      </c>
      <c r="C19" s="14">
        <f t="shared" si="18"/>
        <v>0.22652469195527558</v>
      </c>
      <c r="D19" s="171">
        <v>1349</v>
      </c>
      <c r="E19" s="14">
        <f t="shared" si="19"/>
        <v>0.12492441100779457</v>
      </c>
      <c r="F19" s="171">
        <v>1142</v>
      </c>
      <c r="G19" s="14">
        <f t="shared" si="20"/>
        <v>9.5411875185894418E-2</v>
      </c>
      <c r="H19" s="13">
        <v>1411</v>
      </c>
      <c r="I19" s="14">
        <f t="shared" si="21"/>
        <v>0.1182965630279225</v>
      </c>
      <c r="J19" s="13">
        <v>1911</v>
      </c>
      <c r="K19" s="14">
        <f t="shared" si="22"/>
        <v>0.13756514728325031</v>
      </c>
      <c r="L19" s="13">
        <v>3289</v>
      </c>
      <c r="M19" s="14">
        <f t="shared" si="23"/>
        <v>0.2023774582646487</v>
      </c>
      <c r="N19" s="13">
        <v>3442</v>
      </c>
      <c r="O19" s="14">
        <f t="shared" si="24"/>
        <v>0.20576894335674784</v>
      </c>
      <c r="P19" s="164">
        <v>1066</v>
      </c>
      <c r="Q19" s="14">
        <f>P19/P29*100</f>
        <v>0.24838121156906559</v>
      </c>
      <c r="R19" s="164">
        <v>1255</v>
      </c>
      <c r="S19" s="14">
        <f>R19/R29*100</f>
        <v>0.20147696259431688</v>
      </c>
      <c r="T19" s="164">
        <v>4417</v>
      </c>
      <c r="U19" s="14">
        <f>T19/T29*100</f>
        <v>0.70677654212336993</v>
      </c>
      <c r="V19" s="164">
        <v>5144</v>
      </c>
      <c r="W19" s="14">
        <f>V19/V29*100</f>
        <v>0.85022404329134549</v>
      </c>
      <c r="X19" s="164">
        <v>3577</v>
      </c>
      <c r="Y19" s="14">
        <f>X19/X29*100</f>
        <v>0.71884614843560024</v>
      </c>
      <c r="Z19" s="13">
        <f t="shared" si="26"/>
        <v>30672</v>
      </c>
      <c r="AA19" s="14">
        <f t="shared" si="25"/>
        <v>0.17759231100332359</v>
      </c>
    </row>
    <row r="20" spans="1:27" x14ac:dyDescent="0.2">
      <c r="A20" s="187" t="s">
        <v>148</v>
      </c>
      <c r="B20" s="13">
        <v>1400</v>
      </c>
      <c r="C20" s="14">
        <f t="shared" si="18"/>
        <v>0.11882149446885944</v>
      </c>
      <c r="D20" s="13">
        <v>1447</v>
      </c>
      <c r="E20" s="14">
        <f t="shared" si="19"/>
        <v>0.13399972033230451</v>
      </c>
      <c r="F20" s="13">
        <v>1626</v>
      </c>
      <c r="G20" s="14">
        <f t="shared" si="20"/>
        <v>0.13584913226993373</v>
      </c>
      <c r="H20" s="13">
        <v>1808</v>
      </c>
      <c r="I20" s="14">
        <f t="shared" si="21"/>
        <v>0.15158057119382276</v>
      </c>
      <c r="J20" s="13">
        <v>1949</v>
      </c>
      <c r="K20" s="14">
        <f t="shared" si="22"/>
        <v>0.14030061332027988</v>
      </c>
      <c r="L20" s="13">
        <v>2232</v>
      </c>
      <c r="M20" s="14">
        <f t="shared" si="23"/>
        <v>0.13733854875241588</v>
      </c>
      <c r="N20" s="13">
        <v>1986</v>
      </c>
      <c r="O20" s="14">
        <f t="shared" si="24"/>
        <v>0.11872664773576447</v>
      </c>
      <c r="P20" s="165">
        <v>1484</v>
      </c>
      <c r="Q20" s="14">
        <f>P20/P26*100</f>
        <v>0.11516570979793229</v>
      </c>
      <c r="R20" s="165">
        <v>2131</v>
      </c>
      <c r="S20" s="14">
        <f>R20/R26*100</f>
        <v>0.12482734462773803</v>
      </c>
      <c r="T20" s="165">
        <v>2169</v>
      </c>
      <c r="U20" s="14">
        <f>T20/T26*100</f>
        <v>0.12803349058608526</v>
      </c>
      <c r="V20" s="165">
        <v>2327</v>
      </c>
      <c r="W20" s="14">
        <f>V20/V26*100</f>
        <v>0.13384601668617507</v>
      </c>
      <c r="X20" s="165">
        <v>1654</v>
      </c>
      <c r="Y20" s="14">
        <f>X20/X26*100</f>
        <v>0.10969871982787779</v>
      </c>
      <c r="Z20" s="13">
        <f t="shared" si="26"/>
        <v>22213</v>
      </c>
      <c r="AA20" s="14">
        <f t="shared" si="25"/>
        <v>0.12861430634835769</v>
      </c>
    </row>
    <row r="21" spans="1:27" x14ac:dyDescent="0.2">
      <c r="A21" s="7" t="s">
        <v>92</v>
      </c>
      <c r="B21" s="36">
        <v>1254</v>
      </c>
      <c r="C21" s="14">
        <f t="shared" si="18"/>
        <v>0.10643011004567839</v>
      </c>
      <c r="D21" s="36">
        <v>1195</v>
      </c>
      <c r="E21" s="14">
        <f t="shared" si="19"/>
        <v>0.11066321064070758</v>
      </c>
      <c r="F21" s="36">
        <v>1670</v>
      </c>
      <c r="G21" s="14">
        <f t="shared" si="20"/>
        <v>0.13952524655030094</v>
      </c>
      <c r="H21" s="36">
        <v>1909</v>
      </c>
      <c r="I21" s="14">
        <f t="shared" si="21"/>
        <v>0.16004829115542457</v>
      </c>
      <c r="J21" s="36">
        <v>1693</v>
      </c>
      <c r="K21" s="14">
        <f t="shared" si="22"/>
        <v>0.1218722105445017</v>
      </c>
      <c r="L21" s="36">
        <v>1953</v>
      </c>
      <c r="M21" s="14">
        <f t="shared" si="23"/>
        <v>0.1201712301583639</v>
      </c>
      <c r="N21" s="36">
        <v>1823</v>
      </c>
      <c r="O21" s="14">
        <f t="shared" si="24"/>
        <v>0.10898221491555821</v>
      </c>
      <c r="P21" s="164">
        <v>1301</v>
      </c>
      <c r="Q21" s="14">
        <f>P21/P28*100</f>
        <v>0.15138486314273114</v>
      </c>
      <c r="R21" s="164">
        <v>3129</v>
      </c>
      <c r="S21" s="14">
        <f>R21/R28*100</f>
        <v>0.28858445130218086</v>
      </c>
      <c r="T21" s="164">
        <v>2142</v>
      </c>
      <c r="U21" s="14">
        <f>T21/T28*100</f>
        <v>0.2003483179907552</v>
      </c>
      <c r="V21" s="164">
        <v>2269</v>
      </c>
      <c r="W21" s="14">
        <f>V21/V28*100</f>
        <v>0.20016796818484972</v>
      </c>
      <c r="X21" s="164">
        <v>2536</v>
      </c>
      <c r="Y21" s="14">
        <f>X21/X28*100</f>
        <v>0.25104859314783851</v>
      </c>
      <c r="Z21" s="13">
        <f t="shared" si="26"/>
        <v>22874</v>
      </c>
      <c r="AA21" s="14">
        <f t="shared" si="25"/>
        <v>0.13244152718733779</v>
      </c>
    </row>
    <row r="22" spans="1:27" x14ac:dyDescent="0.2">
      <c r="A22" s="7" t="s">
        <v>5</v>
      </c>
      <c r="B22" s="35">
        <v>478</v>
      </c>
      <c r="C22" s="14">
        <f t="shared" si="18"/>
        <v>4.0569053111510579E-2</v>
      </c>
      <c r="D22" s="35">
        <v>506</v>
      </c>
      <c r="E22" s="14">
        <f t="shared" si="19"/>
        <v>4.6858229777571578E-2</v>
      </c>
      <c r="F22" s="35">
        <v>694</v>
      </c>
      <c r="G22" s="14">
        <f t="shared" si="20"/>
        <v>5.7982347967610093E-2</v>
      </c>
      <c r="H22" s="35">
        <v>602</v>
      </c>
      <c r="I22" s="14">
        <f t="shared" si="21"/>
        <v>5.0470964523606908E-2</v>
      </c>
      <c r="J22" s="35">
        <v>539</v>
      </c>
      <c r="K22" s="14">
        <f t="shared" si="22"/>
        <v>3.8800426156814186E-2</v>
      </c>
      <c r="L22" s="35">
        <v>628</v>
      </c>
      <c r="M22" s="14">
        <f t="shared" si="23"/>
        <v>3.8641849738582965E-2</v>
      </c>
      <c r="N22" s="35">
        <v>701</v>
      </c>
      <c r="O22" s="14">
        <f t="shared" si="24"/>
        <v>4.1907039306531162E-2</v>
      </c>
      <c r="P22" s="164">
        <v>541</v>
      </c>
      <c r="Q22" s="14">
        <f>P22/P26*100</f>
        <v>4.1984264825256988E-2</v>
      </c>
      <c r="R22" s="164">
        <v>1152</v>
      </c>
      <c r="S22" s="14">
        <f>R22/R26*100</f>
        <v>6.7480572975670672E-2</v>
      </c>
      <c r="T22" s="164">
        <v>883</v>
      </c>
      <c r="U22" s="14">
        <f>T22/T26*100</f>
        <v>5.2122439920476389E-2</v>
      </c>
      <c r="V22" s="164">
        <v>790</v>
      </c>
      <c r="W22" s="14">
        <f>V22/V26*100</f>
        <v>4.5439773606393778E-2</v>
      </c>
      <c r="X22" s="164">
        <v>761</v>
      </c>
      <c r="Y22" s="14">
        <f>X22/X26*100</f>
        <v>5.0472022847046556E-2</v>
      </c>
      <c r="Z22" s="13">
        <f t="shared" si="26"/>
        <v>8275</v>
      </c>
      <c r="AA22" s="14">
        <f t="shared" si="25"/>
        <v>4.7912636070438927E-2</v>
      </c>
    </row>
    <row r="23" spans="1:27" x14ac:dyDescent="0.2">
      <c r="A23" s="196" t="s">
        <v>147</v>
      </c>
      <c r="B23" s="26">
        <v>384</v>
      </c>
      <c r="C23" s="14">
        <f t="shared" si="18"/>
        <v>3.2591038482887157E-2</v>
      </c>
      <c r="D23" s="26">
        <v>354</v>
      </c>
      <c r="E23" s="14">
        <f t="shared" si="19"/>
        <v>3.2782239804862327E-2</v>
      </c>
      <c r="F23" s="26">
        <v>236</v>
      </c>
      <c r="G23" s="14">
        <f t="shared" si="20"/>
        <v>1.9717340231060494E-2</v>
      </c>
      <c r="H23" s="26">
        <v>239</v>
      </c>
      <c r="I23" s="14">
        <f t="shared" si="21"/>
        <v>2.0037475948740949E-2</v>
      </c>
      <c r="J23" s="26">
        <v>230</v>
      </c>
      <c r="K23" s="14">
        <f t="shared" si="22"/>
        <v>1.65567681188632E-2</v>
      </c>
      <c r="L23" s="184">
        <v>226</v>
      </c>
      <c r="M23" s="14">
        <f t="shared" si="23"/>
        <v>1.390614337726075E-2</v>
      </c>
      <c r="N23" s="26">
        <v>644</v>
      </c>
      <c r="O23" s="14">
        <f t="shared" si="24"/>
        <v>3.8499476909281127E-2</v>
      </c>
      <c r="P23" s="164">
        <v>411</v>
      </c>
      <c r="Q23" s="14">
        <f>P23/P31*100</f>
        <v>0.34542169180989202</v>
      </c>
      <c r="R23" s="164">
        <v>753</v>
      </c>
      <c r="S23" s="14">
        <f>R23/R31*100</f>
        <v>0.34750424573580452</v>
      </c>
      <c r="T23" s="164">
        <v>470</v>
      </c>
      <c r="U23" s="14">
        <f>T23/T31*100</f>
        <v>0.23678059003707885</v>
      </c>
      <c r="V23" s="164">
        <v>610</v>
      </c>
      <c r="W23" s="14">
        <f>V23/V31*100</f>
        <v>0.21556217555242224</v>
      </c>
      <c r="X23" s="164">
        <v>822</v>
      </c>
      <c r="Y23" s="14">
        <f>X23/X31*100</f>
        <v>0.47300096671730429</v>
      </c>
      <c r="Z23" s="13">
        <f t="shared" si="26"/>
        <v>5379</v>
      </c>
      <c r="AA23" s="14">
        <f t="shared" si="25"/>
        <v>3.1144660957449066E-2</v>
      </c>
    </row>
    <row r="24" spans="1:27" x14ac:dyDescent="0.2">
      <c r="A24" s="70" t="s">
        <v>145</v>
      </c>
      <c r="B24" s="13">
        <v>43</v>
      </c>
      <c r="C24" s="92">
        <f t="shared" si="18"/>
        <v>3.6495173301149685E-3</v>
      </c>
      <c r="D24" s="13">
        <v>63</v>
      </c>
      <c r="E24" s="14">
        <f t="shared" si="19"/>
        <v>5.8341274228992284E-3</v>
      </c>
      <c r="F24" s="13">
        <v>69</v>
      </c>
      <c r="G24" s="14">
        <f t="shared" si="20"/>
        <v>5.7648155760303983E-3</v>
      </c>
      <c r="H24" s="171">
        <v>54</v>
      </c>
      <c r="I24" s="14">
        <f t="shared" si="21"/>
        <v>4.5272958210544412E-3</v>
      </c>
      <c r="J24" s="171">
        <v>43</v>
      </c>
      <c r="K24" s="14">
        <f t="shared" si="22"/>
        <v>3.0953957787439893E-3</v>
      </c>
      <c r="L24" s="13">
        <v>61</v>
      </c>
      <c r="M24" s="14">
        <f t="shared" si="23"/>
        <v>3.7534280797031226E-3</v>
      </c>
      <c r="N24" s="171">
        <v>38</v>
      </c>
      <c r="O24" s="14">
        <f t="shared" si="24"/>
        <v>2.2717082648333583E-3</v>
      </c>
      <c r="P24" s="164">
        <v>51</v>
      </c>
      <c r="Q24" s="14">
        <f>P24/P26*100</f>
        <v>3.957851212732174E-3</v>
      </c>
      <c r="R24" s="164">
        <v>77</v>
      </c>
      <c r="S24" s="14">
        <f>R24/R26*100</f>
        <v>4.5104202422974323E-3</v>
      </c>
      <c r="T24" s="164">
        <v>47</v>
      </c>
      <c r="U24" s="14">
        <f>T24/T26*100</f>
        <v>2.7743541067524239E-3</v>
      </c>
      <c r="V24" s="164">
        <v>39</v>
      </c>
      <c r="W24" s="14">
        <f>V24/V26*100</f>
        <v>2.2432293299358952E-3</v>
      </c>
      <c r="X24" s="164">
        <v>35</v>
      </c>
      <c r="Y24" s="14">
        <f>X24/X26*100</f>
        <v>2.3213151112307876E-3</v>
      </c>
      <c r="Z24" s="13">
        <f t="shared" si="26"/>
        <v>620</v>
      </c>
      <c r="AA24" s="14">
        <f t="shared" si="25"/>
        <v>3.589828926123521E-3</v>
      </c>
    </row>
    <row r="25" spans="1:27" ht="13.5" thickBot="1" x14ac:dyDescent="0.25">
      <c r="A25" s="7" t="s">
        <v>9</v>
      </c>
      <c r="B25" s="13">
        <v>4945</v>
      </c>
      <c r="C25" s="14">
        <f t="shared" si="18"/>
        <v>0.41969449296322137</v>
      </c>
      <c r="D25" s="13">
        <v>4511</v>
      </c>
      <c r="E25" s="92">
        <f t="shared" si="19"/>
        <v>0.41774204451902253</v>
      </c>
      <c r="F25" s="26">
        <v>4460</v>
      </c>
      <c r="G25" s="92">
        <f t="shared" si="20"/>
        <v>0.37262431114631273</v>
      </c>
      <c r="H25" s="26">
        <v>4466</v>
      </c>
      <c r="I25" s="92">
        <f t="shared" si="21"/>
        <v>0.37442413216350245</v>
      </c>
      <c r="J25" s="26">
        <v>5733</v>
      </c>
      <c r="K25" s="92">
        <f t="shared" si="22"/>
        <v>0.41269544184975093</v>
      </c>
      <c r="L25" s="26">
        <v>4868</v>
      </c>
      <c r="M25" s="92">
        <f t="shared" si="23"/>
        <v>0.29953586708188196</v>
      </c>
      <c r="N25" s="13">
        <v>10686</v>
      </c>
      <c r="O25" s="71">
        <f t="shared" si="24"/>
        <v>0.63882827678971754</v>
      </c>
      <c r="P25" s="190">
        <v>4618</v>
      </c>
      <c r="Q25" s="71">
        <f>P25/P26*100</f>
        <v>0.3583795470666114</v>
      </c>
      <c r="R25" s="190">
        <v>8166</v>
      </c>
      <c r="S25" s="71">
        <f>R25/R26*100</f>
        <v>0.47833885322858227</v>
      </c>
      <c r="T25" s="190">
        <v>6733</v>
      </c>
      <c r="U25" s="71">
        <f>T25/T26*100</f>
        <v>0.39744098299498015</v>
      </c>
      <c r="V25" s="164">
        <v>5626</v>
      </c>
      <c r="W25" s="71">
        <f>V25/V26*100</f>
        <v>0.32360021051844479</v>
      </c>
      <c r="X25" s="164">
        <v>5927</v>
      </c>
      <c r="Y25" s="71">
        <f>X25/X26*100</f>
        <v>0.39309813326471088</v>
      </c>
      <c r="Z25" s="28">
        <f t="shared" si="26"/>
        <v>70739</v>
      </c>
      <c r="AA25" s="92">
        <f t="shared" ref="AA25" si="27">Z25/$Z$26*100</f>
        <v>0.40958211033072855</v>
      </c>
    </row>
    <row r="26" spans="1:27" ht="14.25" thickTop="1" thickBot="1" x14ac:dyDescent="0.25">
      <c r="A26" s="106" t="s">
        <v>10</v>
      </c>
      <c r="B26" s="107">
        <f>SUM(B15:B25)</f>
        <v>1178238</v>
      </c>
      <c r="C26" s="107">
        <f t="shared" ref="C26:M26" si="28">SUM(C15:C25)</f>
        <v>100</v>
      </c>
      <c r="D26" s="107">
        <f t="shared" si="28"/>
        <v>1079853</v>
      </c>
      <c r="E26" s="107">
        <f t="shared" si="28"/>
        <v>99.999999999999972</v>
      </c>
      <c r="F26" s="107">
        <f t="shared" si="28"/>
        <v>1196916</v>
      </c>
      <c r="G26" s="107">
        <f t="shared" si="28"/>
        <v>99.999999999999986</v>
      </c>
      <c r="H26" s="107">
        <f t="shared" si="28"/>
        <v>1192765</v>
      </c>
      <c r="I26" s="107">
        <f t="shared" si="28"/>
        <v>99.999999999999986</v>
      </c>
      <c r="J26" s="107">
        <f t="shared" si="28"/>
        <v>1389160</v>
      </c>
      <c r="K26" s="107">
        <f t="shared" si="28"/>
        <v>99.999999999999986</v>
      </c>
      <c r="L26" s="107">
        <f t="shared" si="28"/>
        <v>1625181</v>
      </c>
      <c r="M26" s="107">
        <f t="shared" si="28"/>
        <v>100</v>
      </c>
      <c r="N26" s="107">
        <f>SUM(N15:N25)</f>
        <v>1672750</v>
      </c>
      <c r="O26" s="107">
        <f t="shared" ref="O26:U26" si="29">SUM(O15:O25)</f>
        <v>100.00000000000001</v>
      </c>
      <c r="P26" s="107">
        <f t="shared" si="29"/>
        <v>1288578</v>
      </c>
      <c r="Q26" s="107">
        <f t="shared" si="29"/>
        <v>100.52960128281642</v>
      </c>
      <c r="R26" s="107">
        <f t="shared" si="29"/>
        <v>1707158</v>
      </c>
      <c r="S26" s="107">
        <f t="shared" si="29"/>
        <v>100.53665619489617</v>
      </c>
      <c r="T26" s="107">
        <f t="shared" si="29"/>
        <v>1694088</v>
      </c>
      <c r="U26" s="107">
        <f t="shared" si="29"/>
        <v>100.72899193916477</v>
      </c>
      <c r="V26" s="107">
        <f t="shared" ref="V26:W26" si="30">SUM(V15:V25)</f>
        <v>1738565</v>
      </c>
      <c r="W26" s="107">
        <f t="shared" si="30"/>
        <v>100.80448165077027</v>
      </c>
      <c r="X26" s="107">
        <f t="shared" ref="X26:Y26" si="31">SUM(X15:X25)</f>
        <v>1507766</v>
      </c>
      <c r="Y26" s="107">
        <f t="shared" si="31"/>
        <v>100.98294369983259</v>
      </c>
      <c r="Z26" s="108">
        <f>SUM(Z15:Z25)</f>
        <v>17271018</v>
      </c>
      <c r="AA26" s="108">
        <f>SUM(AA15:AA24)</f>
        <v>99.590417889669268</v>
      </c>
    </row>
    <row r="27" spans="1:27" ht="7.5" customHeight="1" thickTop="1" thickBot="1" x14ac:dyDescent="0.25">
      <c r="A27" s="72"/>
      <c r="B27" s="19"/>
      <c r="C27" s="73"/>
      <c r="D27" s="73"/>
      <c r="E27" s="73"/>
      <c r="F27" s="19"/>
      <c r="G27" s="73"/>
      <c r="H27" s="19"/>
      <c r="I27" s="73"/>
      <c r="J27" s="19"/>
      <c r="K27" s="73"/>
      <c r="L27" s="19"/>
      <c r="M27" s="73"/>
      <c r="N27" s="19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43"/>
      <c r="AA27" s="43"/>
    </row>
    <row r="28" spans="1:27" ht="13.5" thickTop="1" x14ac:dyDescent="0.2">
      <c r="A28" s="21" t="s">
        <v>46</v>
      </c>
      <c r="B28" s="22">
        <v>860646</v>
      </c>
      <c r="C28" s="23">
        <f>B28/B26*100</f>
        <v>73.045174234747137</v>
      </c>
      <c r="D28" s="22">
        <v>786716</v>
      </c>
      <c r="E28" s="23">
        <f>D28/D26*100</f>
        <v>72.853990311644267</v>
      </c>
      <c r="F28" s="22">
        <v>822274</v>
      </c>
      <c r="G28" s="23">
        <f>F28/F26*100</f>
        <v>68.69939076760609</v>
      </c>
      <c r="H28" s="22">
        <v>813189</v>
      </c>
      <c r="I28" s="23">
        <f>H28/H26*100</f>
        <v>68.17679928569332</v>
      </c>
      <c r="J28" s="22">
        <v>931277</v>
      </c>
      <c r="K28" s="23">
        <f>J28/J26*100</f>
        <v>67.03885801491549</v>
      </c>
      <c r="L28" s="22">
        <v>1037863</v>
      </c>
      <c r="M28" s="23">
        <f>L28/L26*100</f>
        <v>63.861379132539696</v>
      </c>
      <c r="N28" s="22">
        <v>1061441</v>
      </c>
      <c r="O28" s="23">
        <f>N28/N26*100</f>
        <v>63.454849798236438</v>
      </c>
      <c r="P28" s="22">
        <v>859399</v>
      </c>
      <c r="Q28" s="23">
        <f>P28/P26*100</f>
        <v>66.693595575898385</v>
      </c>
      <c r="R28" s="84">
        <v>1084258</v>
      </c>
      <c r="S28" s="82">
        <f>R28/R26*100</f>
        <v>63.512457546401677</v>
      </c>
      <c r="T28" s="84">
        <v>1069138</v>
      </c>
      <c r="U28" s="82">
        <f>T28/T26*100</f>
        <v>63.109944701810065</v>
      </c>
      <c r="V28" s="84">
        <v>1133548</v>
      </c>
      <c r="W28" s="82">
        <f>V28/V26*100</f>
        <v>65.200208217696769</v>
      </c>
      <c r="X28" s="84">
        <v>1010163</v>
      </c>
      <c r="Y28" s="82">
        <f>X28/X26*100</f>
        <v>66.997332477320754</v>
      </c>
      <c r="Z28" s="22">
        <f>B28+D28+F28+H28+J28+L28+N28+P28+R28+T28+V28+X28</f>
        <v>11469912</v>
      </c>
      <c r="AA28" s="82">
        <f>Z28/Z26*100</f>
        <v>66.411325609179499</v>
      </c>
    </row>
    <row r="29" spans="1:27" ht="13.5" thickBot="1" x14ac:dyDescent="0.25">
      <c r="A29" s="27" t="s">
        <v>47</v>
      </c>
      <c r="B29" s="28">
        <v>317592</v>
      </c>
      <c r="C29" s="29">
        <f>B29/B26*100</f>
        <v>26.95482576525286</v>
      </c>
      <c r="D29" s="28">
        <v>293137</v>
      </c>
      <c r="E29" s="29">
        <f>D29/D26*100</f>
        <v>27.146009688355733</v>
      </c>
      <c r="F29" s="28">
        <v>374642</v>
      </c>
      <c r="G29" s="29">
        <f>F29/F26*100</f>
        <v>31.300609232393917</v>
      </c>
      <c r="H29" s="28">
        <v>379576</v>
      </c>
      <c r="I29" s="29">
        <f>H29/H26*100</f>
        <v>31.823200714306676</v>
      </c>
      <c r="J29" s="28">
        <v>457883</v>
      </c>
      <c r="K29" s="29">
        <f>J29/J26*100</f>
        <v>32.961141985084517</v>
      </c>
      <c r="L29" s="28">
        <v>587318</v>
      </c>
      <c r="M29" s="29">
        <f>L29/L26*100</f>
        <v>36.138620867460304</v>
      </c>
      <c r="N29" s="28">
        <v>611309</v>
      </c>
      <c r="O29" s="29">
        <f>N29/N26*100</f>
        <v>36.545150201763562</v>
      </c>
      <c r="P29" s="28">
        <v>429179</v>
      </c>
      <c r="Q29" s="29">
        <f>P29/P26*100</f>
        <v>33.306404424101608</v>
      </c>
      <c r="R29" s="189">
        <v>622900</v>
      </c>
      <c r="S29" s="188">
        <f>R29/R26*100</f>
        <v>36.487542453598323</v>
      </c>
      <c r="T29" s="189">
        <v>624950</v>
      </c>
      <c r="U29" s="188">
        <f>T29/T26*100</f>
        <v>36.890055298189935</v>
      </c>
      <c r="V29" s="189">
        <v>605017</v>
      </c>
      <c r="W29" s="188">
        <f>V29/V26*100</f>
        <v>34.799791782303217</v>
      </c>
      <c r="X29" s="189">
        <v>497603</v>
      </c>
      <c r="Y29" s="188">
        <f>X29/X26*100</f>
        <v>33.002667522679246</v>
      </c>
      <c r="Z29" s="28">
        <f>B29+D29+F29+H29+J29+L29+N29+P29+R29+T29+V29+X29</f>
        <v>5801106</v>
      </c>
      <c r="AA29" s="83">
        <f>Z29/Z26*100</f>
        <v>33.588674390820508</v>
      </c>
    </row>
    <row r="30" spans="1:27" ht="6.75" customHeight="1" thickTop="1" thickBot="1" x14ac:dyDescent="0.25">
      <c r="D30" s="39"/>
      <c r="F30" s="39"/>
      <c r="G30" s="40"/>
      <c r="H30" s="39"/>
      <c r="I30" s="40"/>
      <c r="J30" s="39"/>
      <c r="K30" s="40"/>
      <c r="L30" s="39"/>
      <c r="M30" s="40"/>
      <c r="N30" s="39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7" ht="13.5" thickTop="1" x14ac:dyDescent="0.2">
      <c r="A31" s="90" t="s">
        <v>1</v>
      </c>
      <c r="B31" s="95">
        <f>B8</f>
        <v>124191</v>
      </c>
      <c r="C31" s="23">
        <f>B31/B33*100</f>
        <v>9.535337434900482</v>
      </c>
      <c r="D31" s="91">
        <f>D8</f>
        <v>132431</v>
      </c>
      <c r="E31" s="23">
        <f>D31/D33*100</f>
        <v>10.924090394659997</v>
      </c>
      <c r="F31" s="91">
        <f>F8</f>
        <v>207191</v>
      </c>
      <c r="G31" s="23">
        <f>F31/F33*100</f>
        <v>14.756069159971426</v>
      </c>
      <c r="H31" s="91">
        <f>H8</f>
        <v>164080</v>
      </c>
      <c r="I31" s="23">
        <f>H31/H33*100</f>
        <v>12.092759305594965</v>
      </c>
      <c r="J31" s="91">
        <f>J8</f>
        <v>156148</v>
      </c>
      <c r="K31" s="23">
        <f>J31/J33*100</f>
        <v>10.10465227643939</v>
      </c>
      <c r="L31" s="91">
        <f>L8</f>
        <v>172866</v>
      </c>
      <c r="M31" s="23">
        <f>L31/L33*100</f>
        <v>9.6140979629564747</v>
      </c>
      <c r="N31" s="95">
        <f>N8</f>
        <v>165500</v>
      </c>
      <c r="O31" s="23">
        <f>N31/N33*100</f>
        <v>9.0031279749762003</v>
      </c>
      <c r="P31" s="95">
        <f>P8</f>
        <v>118985</v>
      </c>
      <c r="Q31" s="23">
        <f>P31/P33*100</f>
        <v>8.4532628379688859</v>
      </c>
      <c r="R31" s="95">
        <f>R8</f>
        <v>216688</v>
      </c>
      <c r="S31" s="23">
        <f>R31/R33*100</f>
        <v>11.263271592424758</v>
      </c>
      <c r="T31" s="95">
        <f>T8</f>
        <v>198496</v>
      </c>
      <c r="U31" s="23">
        <f>T31/T33*100</f>
        <v>10.488094583912789</v>
      </c>
      <c r="V31" s="95">
        <f>V8</f>
        <v>282981</v>
      </c>
      <c r="W31" s="23">
        <f>V31/V33*100</f>
        <v>13.998246886293956</v>
      </c>
      <c r="X31" s="95">
        <f>X8</f>
        <v>173784</v>
      </c>
      <c r="Y31" s="23">
        <f>X31/X33*100</f>
        <v>10.334750676459219</v>
      </c>
      <c r="Z31" s="22">
        <f>Z8</f>
        <v>2113341</v>
      </c>
      <c r="AA31" s="23">
        <f>Z31/Z33*100</f>
        <v>10.902300148279343</v>
      </c>
    </row>
    <row r="32" spans="1:27" ht="13.5" thickBot="1" x14ac:dyDescent="0.25">
      <c r="A32" s="87" t="s">
        <v>10</v>
      </c>
      <c r="B32" s="96">
        <f>B26</f>
        <v>1178238</v>
      </c>
      <c r="C32" s="182">
        <f>B32/B33*100</f>
        <v>90.464662565099516</v>
      </c>
      <c r="D32" s="88">
        <f>D26</f>
        <v>1079853</v>
      </c>
      <c r="E32" s="182">
        <f>D32/D33*100</f>
        <v>89.075909605340001</v>
      </c>
      <c r="F32" s="88">
        <f>F26</f>
        <v>1196916</v>
      </c>
      <c r="G32" s="182">
        <f>F32/F33*100</f>
        <v>85.243930840028568</v>
      </c>
      <c r="H32" s="88">
        <f>H26</f>
        <v>1192765</v>
      </c>
      <c r="I32" s="182">
        <f>H32/H33*100</f>
        <v>87.907240694405033</v>
      </c>
      <c r="J32" s="88">
        <f>J26</f>
        <v>1389160</v>
      </c>
      <c r="K32" s="182">
        <f>J32/J33*100</f>
        <v>89.895347723560619</v>
      </c>
      <c r="L32" s="88">
        <f>L26</f>
        <v>1625181</v>
      </c>
      <c r="M32" s="182">
        <f>L32/L33*100</f>
        <v>90.385902037043536</v>
      </c>
      <c r="N32" s="96">
        <f>N26</f>
        <v>1672750</v>
      </c>
      <c r="O32" s="182">
        <f>N32/N33*100</f>
        <v>90.996872025023805</v>
      </c>
      <c r="P32" s="96">
        <f>P26</f>
        <v>1288578</v>
      </c>
      <c r="Q32" s="182">
        <f>P32/P33*100</f>
        <v>91.546737162031107</v>
      </c>
      <c r="R32" s="96">
        <f>R26</f>
        <v>1707158</v>
      </c>
      <c r="S32" s="182">
        <f>R32/R33*100</f>
        <v>88.736728407575242</v>
      </c>
      <c r="T32" s="96">
        <f>T26</f>
        <v>1694088</v>
      </c>
      <c r="U32" s="182">
        <f>T32/T33*100</f>
        <v>89.511905416087217</v>
      </c>
      <c r="V32" s="96">
        <f>V26</f>
        <v>1738565</v>
      </c>
      <c r="W32" s="182">
        <f>V32/V33*100</f>
        <v>86.001753113706044</v>
      </c>
      <c r="X32" s="96">
        <f>X26</f>
        <v>1507766</v>
      </c>
      <c r="Y32" s="182">
        <f>X32/X33*100</f>
        <v>89.665249323540792</v>
      </c>
      <c r="Z32" s="28">
        <f>Z26</f>
        <v>17271018</v>
      </c>
      <c r="AA32" s="182">
        <f>Z32/Z33*100</f>
        <v>89.097699851720662</v>
      </c>
    </row>
    <row r="33" spans="1:27" ht="14.25" thickTop="1" thickBot="1" x14ac:dyDescent="0.25">
      <c r="A33" s="106" t="s">
        <v>11</v>
      </c>
      <c r="B33" s="181">
        <f t="shared" ref="B33:C33" si="32">SUM(B31:B32)</f>
        <v>1302429</v>
      </c>
      <c r="C33" s="181">
        <f t="shared" si="32"/>
        <v>100</v>
      </c>
      <c r="D33" s="181">
        <f t="shared" ref="D33:E33" si="33">SUM(D31:D32)</f>
        <v>1212284</v>
      </c>
      <c r="E33" s="181">
        <f t="shared" si="33"/>
        <v>100</v>
      </c>
      <c r="F33" s="181">
        <f t="shared" ref="F33:I33" si="34">SUM(F31:F32)</f>
        <v>1404107</v>
      </c>
      <c r="G33" s="181">
        <f t="shared" si="34"/>
        <v>100</v>
      </c>
      <c r="H33" s="181">
        <f t="shared" si="34"/>
        <v>1356845</v>
      </c>
      <c r="I33" s="181">
        <f t="shared" si="34"/>
        <v>100</v>
      </c>
      <c r="J33" s="181">
        <f t="shared" ref="J33:L33" si="35">SUM(J31:J32)</f>
        <v>1545308</v>
      </c>
      <c r="K33" s="181">
        <f t="shared" si="35"/>
        <v>100.00000000000001</v>
      </c>
      <c r="L33" s="181">
        <f t="shared" si="35"/>
        <v>1798047</v>
      </c>
      <c r="M33" s="181">
        <f t="shared" ref="M33" si="36">SUM(M31:M32)</f>
        <v>100.00000000000001</v>
      </c>
      <c r="N33" s="108">
        <f t="shared" ref="N33" si="37">SUM(N31:N32)</f>
        <v>1838250</v>
      </c>
      <c r="O33" s="181">
        <f t="shared" ref="O33" si="38">SUM(O31:O32)</f>
        <v>100</v>
      </c>
      <c r="P33" s="108">
        <f t="shared" ref="P33" si="39">SUM(P31:P32)</f>
        <v>1407563</v>
      </c>
      <c r="Q33" s="181">
        <f t="shared" ref="Q33:U33" si="40">SUM(Q31:Q32)</f>
        <v>100</v>
      </c>
      <c r="R33" s="108">
        <f t="shared" si="40"/>
        <v>1923846</v>
      </c>
      <c r="S33" s="181">
        <f t="shared" si="40"/>
        <v>100</v>
      </c>
      <c r="T33" s="108">
        <f t="shared" si="40"/>
        <v>1892584</v>
      </c>
      <c r="U33" s="181">
        <f t="shared" si="40"/>
        <v>100</v>
      </c>
      <c r="V33" s="108">
        <f t="shared" ref="V33:W33" si="41">SUM(V31:V32)</f>
        <v>2021546</v>
      </c>
      <c r="W33" s="181">
        <f t="shared" si="41"/>
        <v>100</v>
      </c>
      <c r="X33" s="108">
        <f t="shared" ref="X33:Y33" si="42">SUM(X31:X32)</f>
        <v>1681550</v>
      </c>
      <c r="Y33" s="181">
        <f t="shared" si="42"/>
        <v>100.00000000000001</v>
      </c>
      <c r="Z33" s="181">
        <f>SUM(Z31:Z32)</f>
        <v>19384359</v>
      </c>
      <c r="AA33" s="181">
        <f>SUM(AA31:AA32)</f>
        <v>100</v>
      </c>
    </row>
    <row r="34" spans="1:27" ht="7.5" customHeight="1" thickTop="1" x14ac:dyDescent="0.2"/>
    <row r="35" spans="1:27" ht="7.5" customHeight="1" x14ac:dyDescent="0.2"/>
    <row r="36" spans="1:27" ht="16.5" x14ac:dyDescent="0.3">
      <c r="B36" s="66"/>
    </row>
    <row r="37" spans="1:27" x14ac:dyDescent="0.2">
      <c r="B37" s="67"/>
    </row>
  </sheetData>
  <mergeCells count="28">
    <mergeCell ref="Z14:AA14"/>
    <mergeCell ref="B14:C14"/>
    <mergeCell ref="F14:G14"/>
    <mergeCell ref="H14:I14"/>
    <mergeCell ref="L14:M14"/>
    <mergeCell ref="D14:E14"/>
    <mergeCell ref="J14:K14"/>
    <mergeCell ref="P14:Q14"/>
    <mergeCell ref="R14:S14"/>
    <mergeCell ref="T14:U14"/>
    <mergeCell ref="V14:W14"/>
    <mergeCell ref="N14:O14"/>
    <mergeCell ref="X14:Y14"/>
    <mergeCell ref="A1:AA1"/>
    <mergeCell ref="N3:O3"/>
    <mergeCell ref="P3:Q3"/>
    <mergeCell ref="R3:S3"/>
    <mergeCell ref="T3:U3"/>
    <mergeCell ref="Z3:AA3"/>
    <mergeCell ref="V3:W3"/>
    <mergeCell ref="X3:Y3"/>
    <mergeCell ref="N2:O2"/>
    <mergeCell ref="B3:C3"/>
    <mergeCell ref="F3:G3"/>
    <mergeCell ref="H3:I3"/>
    <mergeCell ref="J3:K3"/>
    <mergeCell ref="L3:M3"/>
    <mergeCell ref="D3:E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205" zoomScaleNormal="205" workbookViewId="0">
      <selection activeCell="B18" sqref="B18"/>
    </sheetView>
  </sheetViews>
  <sheetFormatPr baseColWidth="10" defaultRowHeight="12.75" x14ac:dyDescent="0.2"/>
  <cols>
    <col min="1" max="1" width="32" bestFit="1" customWidth="1"/>
    <col min="2" max="2" width="10.28515625" customWidth="1"/>
    <col min="3" max="3" width="5.5703125" customWidth="1"/>
    <col min="4" max="4" width="2.85546875" customWidth="1"/>
    <col min="5" max="5" width="6.85546875" customWidth="1"/>
  </cols>
  <sheetData>
    <row r="1" spans="1:4" x14ac:dyDescent="0.2">
      <c r="A1" s="218" t="s">
        <v>197</v>
      </c>
      <c r="B1" s="219"/>
      <c r="C1" s="220"/>
      <c r="D1" s="159"/>
    </row>
    <row r="2" spans="1:4" ht="6.75" customHeight="1" x14ac:dyDescent="0.2">
      <c r="A2" s="114"/>
      <c r="B2" s="114"/>
      <c r="C2" s="114"/>
      <c r="D2" s="114"/>
    </row>
    <row r="3" spans="1:4" x14ac:dyDescent="0.2">
      <c r="A3" s="94" t="s">
        <v>55</v>
      </c>
      <c r="B3" s="94" t="s">
        <v>71</v>
      </c>
      <c r="C3" s="94" t="s">
        <v>62</v>
      </c>
    </row>
    <row r="4" spans="1:4" x14ac:dyDescent="0.2">
      <c r="A4" s="115" t="s">
        <v>72</v>
      </c>
      <c r="B4" s="109">
        <f>B15</f>
        <v>238672</v>
      </c>
      <c r="C4" s="116">
        <f>B4/B6*100</f>
        <v>14.951275799770974</v>
      </c>
    </row>
    <row r="5" spans="1:4" x14ac:dyDescent="0.2">
      <c r="A5" s="115" t="s">
        <v>73</v>
      </c>
      <c r="B5" s="109">
        <f>B36</f>
        <v>1357660</v>
      </c>
      <c r="C5" s="116">
        <f>B5/B6*100</f>
        <v>85.048724200229017</v>
      </c>
    </row>
    <row r="6" spans="1:4" x14ac:dyDescent="0.2">
      <c r="A6" s="117" t="s">
        <v>68</v>
      </c>
      <c r="B6" s="118">
        <f>SUM(B4:B5)</f>
        <v>1596332</v>
      </c>
      <c r="C6" s="119">
        <f>SUM(C4:C5)</f>
        <v>99.999999999999986</v>
      </c>
    </row>
    <row r="7" spans="1:4" x14ac:dyDescent="0.2">
      <c r="A7" s="216" t="s">
        <v>74</v>
      </c>
      <c r="B7" s="216"/>
      <c r="C7" s="216"/>
    </row>
    <row r="8" spans="1:4" ht="6" customHeight="1" x14ac:dyDescent="0.2">
      <c r="A8" s="120"/>
      <c r="B8" s="120"/>
      <c r="C8" s="120"/>
    </row>
    <row r="9" spans="1:4" x14ac:dyDescent="0.2">
      <c r="A9" s="217" t="s">
        <v>75</v>
      </c>
      <c r="B9" s="217"/>
      <c r="C9" s="217"/>
    </row>
    <row r="10" spans="1:4" x14ac:dyDescent="0.2">
      <c r="A10" s="94" t="s">
        <v>76</v>
      </c>
      <c r="B10" s="94" t="s">
        <v>71</v>
      </c>
      <c r="C10" s="94" t="s">
        <v>62</v>
      </c>
    </row>
    <row r="11" spans="1:4" x14ac:dyDescent="0.2">
      <c r="A11" s="115" t="s">
        <v>77</v>
      </c>
      <c r="B11" s="140">
        <v>159424</v>
      </c>
      <c r="C11" s="116">
        <f t="shared" ref="C11:C14" si="0">B11/$B$15*100</f>
        <v>66.796272708989747</v>
      </c>
    </row>
    <row r="12" spans="1:4" x14ac:dyDescent="0.2">
      <c r="A12" s="115" t="s">
        <v>78</v>
      </c>
      <c r="B12" s="140">
        <v>790</v>
      </c>
      <c r="C12" s="116">
        <f t="shared" si="0"/>
        <v>0.33099818998458136</v>
      </c>
    </row>
    <row r="13" spans="1:4" x14ac:dyDescent="0.2">
      <c r="A13" s="121" t="s">
        <v>67</v>
      </c>
      <c r="B13" s="183">
        <f t="shared" ref="B13" si="1">SUM(B11:B12)</f>
        <v>160214</v>
      </c>
      <c r="C13" s="162">
        <f>SUM(C11:C12)</f>
        <v>67.127270898974331</v>
      </c>
    </row>
    <row r="14" spans="1:4" x14ac:dyDescent="0.2">
      <c r="A14" s="115" t="s">
        <v>79</v>
      </c>
      <c r="B14" s="140">
        <v>78458</v>
      </c>
      <c r="C14" s="116">
        <f t="shared" si="0"/>
        <v>32.872729101025676</v>
      </c>
    </row>
    <row r="15" spans="1:4" x14ac:dyDescent="0.2">
      <c r="A15" s="117" t="s">
        <v>1</v>
      </c>
      <c r="B15" s="163">
        <f>SUM(B13:B14)</f>
        <v>238672</v>
      </c>
      <c r="C15" s="119">
        <f>SUM(C13:C14)</f>
        <v>100</v>
      </c>
    </row>
    <row r="16" spans="1:4" ht="5.25" customHeight="1" x14ac:dyDescent="0.2">
      <c r="A16" s="122"/>
      <c r="B16" s="123"/>
      <c r="C16" s="124"/>
    </row>
    <row r="17" spans="1:8" x14ac:dyDescent="0.2">
      <c r="A17" s="172" t="s">
        <v>76</v>
      </c>
      <c r="B17" s="172" t="s">
        <v>71</v>
      </c>
      <c r="C17" s="172" t="s">
        <v>62</v>
      </c>
    </row>
    <row r="18" spans="1:8" x14ac:dyDescent="0.2">
      <c r="A18" s="125" t="s">
        <v>80</v>
      </c>
      <c r="B18" s="140">
        <v>145736</v>
      </c>
      <c r="C18" s="116">
        <f>B18/$B$21*100</f>
        <v>61.061205336193602</v>
      </c>
      <c r="E18" s="195"/>
      <c r="F18" s="195"/>
      <c r="G18" s="195"/>
      <c r="H18" s="195"/>
    </row>
    <row r="19" spans="1:8" x14ac:dyDescent="0.2">
      <c r="A19" s="125" t="s">
        <v>81</v>
      </c>
      <c r="B19" s="140">
        <v>66510</v>
      </c>
      <c r="C19" s="116">
        <f t="shared" ref="C19:C20" si="2">B19/$B$21*100</f>
        <v>27.866695716296842</v>
      </c>
      <c r="E19" s="195"/>
      <c r="F19" s="195"/>
      <c r="G19" s="195"/>
      <c r="H19" s="195"/>
    </row>
    <row r="20" spans="1:8" x14ac:dyDescent="0.2">
      <c r="A20" s="125" t="s">
        <v>82</v>
      </c>
      <c r="B20" s="140">
        <v>26426</v>
      </c>
      <c r="C20" s="116">
        <f t="shared" si="2"/>
        <v>11.072098947509552</v>
      </c>
      <c r="E20" s="195"/>
      <c r="F20" s="195"/>
      <c r="G20" s="195"/>
      <c r="H20" s="195"/>
    </row>
    <row r="21" spans="1:8" x14ac:dyDescent="0.2">
      <c r="A21" s="173" t="s">
        <v>68</v>
      </c>
      <c r="B21" s="174">
        <f>SUM(B18:B20)</f>
        <v>238672</v>
      </c>
      <c r="C21" s="175">
        <f>SUM(C18:C20)</f>
        <v>100</v>
      </c>
      <c r="E21" s="195"/>
      <c r="F21" s="195"/>
      <c r="G21" s="195"/>
      <c r="H21" s="195"/>
    </row>
    <row r="22" spans="1:8" ht="6.75" customHeight="1" x14ac:dyDescent="0.2">
      <c r="A22" s="122"/>
      <c r="B22" s="123"/>
      <c r="C22" s="124"/>
      <c r="E22" s="197"/>
      <c r="F22" s="197"/>
      <c r="G22" s="197"/>
      <c r="H22" s="197"/>
    </row>
    <row r="23" spans="1:8" x14ac:dyDescent="0.2">
      <c r="A23" s="217" t="s">
        <v>83</v>
      </c>
      <c r="B23" s="217"/>
      <c r="C23" s="217"/>
    </row>
    <row r="24" spans="1:8" x14ac:dyDescent="0.2">
      <c r="A24" s="94" t="s">
        <v>84</v>
      </c>
      <c r="B24" s="94" t="s">
        <v>71</v>
      </c>
      <c r="C24" s="94" t="s">
        <v>62</v>
      </c>
    </row>
    <row r="25" spans="1:8" x14ac:dyDescent="0.2">
      <c r="A25" s="144" t="s">
        <v>130</v>
      </c>
      <c r="B25" s="164">
        <v>690974</v>
      </c>
      <c r="C25" s="126">
        <f t="shared" ref="C25:C34" si="3">B25/$B$36*100</f>
        <v>50.894480208594196</v>
      </c>
    </row>
    <row r="26" spans="1:8" x14ac:dyDescent="0.2">
      <c r="A26" s="144" t="s">
        <v>122</v>
      </c>
      <c r="B26" s="164">
        <v>481797</v>
      </c>
      <c r="C26" s="126">
        <f t="shared" si="3"/>
        <v>35.487309046447564</v>
      </c>
    </row>
    <row r="27" spans="1:8" x14ac:dyDescent="0.2">
      <c r="A27" s="143" t="s">
        <v>124</v>
      </c>
      <c r="B27" s="164">
        <v>165852</v>
      </c>
      <c r="C27" s="126">
        <f t="shared" si="3"/>
        <v>12.216018738122948</v>
      </c>
    </row>
    <row r="28" spans="1:8" x14ac:dyDescent="0.2">
      <c r="A28" s="143" t="s">
        <v>123</v>
      </c>
      <c r="B28" s="164">
        <v>5978</v>
      </c>
      <c r="C28" s="126">
        <f t="shared" si="3"/>
        <v>0.44031642679315885</v>
      </c>
    </row>
    <row r="29" spans="1:8" x14ac:dyDescent="0.2">
      <c r="A29" s="143" t="s">
        <v>125</v>
      </c>
      <c r="B29" s="164">
        <v>2970</v>
      </c>
      <c r="C29" s="126">
        <f t="shared" si="3"/>
        <v>0.21875874666705949</v>
      </c>
    </row>
    <row r="30" spans="1:8" x14ac:dyDescent="0.2">
      <c r="A30" s="144" t="s">
        <v>136</v>
      </c>
      <c r="B30" s="165">
        <v>1882</v>
      </c>
      <c r="C30" s="126">
        <f t="shared" si="3"/>
        <v>0.13862086236612997</v>
      </c>
    </row>
    <row r="31" spans="1:8" x14ac:dyDescent="0.2">
      <c r="A31" s="144" t="s">
        <v>131</v>
      </c>
      <c r="B31" s="164">
        <v>1333</v>
      </c>
      <c r="C31" s="126">
        <f t="shared" si="3"/>
        <v>9.8183639497370481E-2</v>
      </c>
    </row>
    <row r="32" spans="1:8" x14ac:dyDescent="0.2">
      <c r="A32" s="144" t="s">
        <v>126</v>
      </c>
      <c r="B32" s="164">
        <v>450</v>
      </c>
      <c r="C32" s="126">
        <f t="shared" si="3"/>
        <v>3.3145264646524168E-2</v>
      </c>
    </row>
    <row r="33" spans="1:3" x14ac:dyDescent="0.2">
      <c r="A33" s="143" t="s">
        <v>137</v>
      </c>
      <c r="B33" s="164">
        <v>328</v>
      </c>
      <c r="C33" s="126">
        <f t="shared" si="3"/>
        <v>2.4159215120133169E-2</v>
      </c>
    </row>
    <row r="34" spans="1:3" x14ac:dyDescent="0.2">
      <c r="A34" s="144" t="s">
        <v>146</v>
      </c>
      <c r="B34" s="164">
        <v>8</v>
      </c>
      <c r="C34" s="126">
        <f t="shared" si="3"/>
        <v>5.8924914927154079E-4</v>
      </c>
    </row>
    <row r="35" spans="1:3" x14ac:dyDescent="0.2">
      <c r="A35" s="143" t="s">
        <v>128</v>
      </c>
      <c r="B35" s="164">
        <v>6088</v>
      </c>
      <c r="C35" s="126">
        <f t="shared" ref="C35" si="4">B35/$B$36*100</f>
        <v>0.44841860259564248</v>
      </c>
    </row>
    <row r="36" spans="1:3" x14ac:dyDescent="0.2">
      <c r="A36" s="117" t="s">
        <v>68</v>
      </c>
      <c r="B36" s="118">
        <f>SUM(B25:B35)</f>
        <v>1357660</v>
      </c>
      <c r="C36" s="118">
        <f>SUM(C25:C35)</f>
        <v>99.999999999999986</v>
      </c>
    </row>
    <row r="37" spans="1:3" ht="6.75" customHeight="1" x14ac:dyDescent="0.2">
      <c r="A37" s="127"/>
      <c r="B37" s="127"/>
      <c r="C37" s="127"/>
    </row>
    <row r="38" spans="1:3" x14ac:dyDescent="0.2">
      <c r="A38" s="176" t="s">
        <v>84</v>
      </c>
      <c r="B38" s="172" t="s">
        <v>71</v>
      </c>
      <c r="C38" s="172" t="s">
        <v>62</v>
      </c>
    </row>
    <row r="39" spans="1:3" x14ac:dyDescent="0.2">
      <c r="A39" s="166" t="s">
        <v>80</v>
      </c>
      <c r="B39" s="140">
        <v>956224</v>
      </c>
      <c r="C39" s="167">
        <f>B39/B41*100</f>
        <v>70.431772314128722</v>
      </c>
    </row>
    <row r="40" spans="1:3" x14ac:dyDescent="0.2">
      <c r="A40" s="166" t="s">
        <v>81</v>
      </c>
      <c r="B40" s="140">
        <v>401436</v>
      </c>
      <c r="C40" s="167">
        <f>B40/B41*100</f>
        <v>29.568227685871278</v>
      </c>
    </row>
    <row r="41" spans="1:3" x14ac:dyDescent="0.2">
      <c r="A41" s="177" t="s">
        <v>68</v>
      </c>
      <c r="B41" s="178">
        <f>SUM(B39:B40)</f>
        <v>1357660</v>
      </c>
      <c r="C41" s="179">
        <f>SUM(C39:C40)</f>
        <v>100</v>
      </c>
    </row>
  </sheetData>
  <sortState ref="A25:C34">
    <sortCondition descending="1" ref="C25:C34"/>
  </sortState>
  <mergeCells count="4">
    <mergeCell ref="A7:C7"/>
    <mergeCell ref="A9:C9"/>
    <mergeCell ref="A23:C23"/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15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="235" zoomScaleNormal="235" workbookViewId="0">
      <selection activeCell="A3" sqref="A3:D24"/>
    </sheetView>
  </sheetViews>
  <sheetFormatPr baseColWidth="10" defaultColWidth="11.42578125" defaultRowHeight="13.5" customHeight="1" x14ac:dyDescent="0.2"/>
  <cols>
    <col min="1" max="1" width="20.140625" style="110" customWidth="1"/>
    <col min="2" max="2" width="9.140625" style="110" bestFit="1" customWidth="1"/>
    <col min="3" max="3" width="10" style="110" bestFit="1" customWidth="1"/>
    <col min="4" max="4" width="8.28515625" style="110" bestFit="1" customWidth="1"/>
    <col min="5" max="5" width="4" style="110" customWidth="1"/>
    <col min="6" max="16384" width="11.42578125" style="110"/>
  </cols>
  <sheetData>
    <row r="1" spans="1:4" ht="13.5" customHeight="1" x14ac:dyDescent="0.2">
      <c r="A1" s="221" t="s">
        <v>97</v>
      </c>
      <c r="B1" s="221"/>
      <c r="C1" s="221"/>
      <c r="D1" s="221"/>
    </row>
    <row r="2" spans="1:4" ht="13.5" customHeight="1" x14ac:dyDescent="0.2">
      <c r="A2" s="226" t="s">
        <v>198</v>
      </c>
      <c r="B2" s="227"/>
      <c r="C2" s="227"/>
      <c r="D2" s="228"/>
    </row>
    <row r="3" spans="1:4" ht="13.5" customHeight="1" x14ac:dyDescent="0.2">
      <c r="A3" s="225" t="s">
        <v>86</v>
      </c>
      <c r="B3" s="222" t="s">
        <v>71</v>
      </c>
      <c r="C3" s="223" t="s">
        <v>87</v>
      </c>
      <c r="D3" s="223"/>
    </row>
    <row r="4" spans="1:4" ht="13.5" customHeight="1" x14ac:dyDescent="0.2">
      <c r="A4" s="225"/>
      <c r="B4" s="222"/>
      <c r="C4" s="130" t="s">
        <v>88</v>
      </c>
      <c r="D4" s="130" t="s">
        <v>89</v>
      </c>
    </row>
    <row r="5" spans="1:4" ht="12.6" customHeight="1" x14ac:dyDescent="0.2">
      <c r="A5" s="111" t="s">
        <v>139</v>
      </c>
      <c r="B5" s="145">
        <v>432430</v>
      </c>
      <c r="C5" s="112">
        <v>-35122</v>
      </c>
      <c r="D5" s="112">
        <v>57671</v>
      </c>
    </row>
    <row r="6" spans="1:4" ht="12.6" customHeight="1" x14ac:dyDescent="0.2">
      <c r="A6" s="111" t="s">
        <v>116</v>
      </c>
      <c r="B6" s="145">
        <v>225187</v>
      </c>
      <c r="C6" s="112">
        <v>4022</v>
      </c>
      <c r="D6" s="112">
        <v>44392</v>
      </c>
    </row>
    <row r="7" spans="1:4" ht="12.6" customHeight="1" x14ac:dyDescent="0.2">
      <c r="A7" s="111" t="s">
        <v>115</v>
      </c>
      <c r="B7" s="145">
        <v>198350</v>
      </c>
      <c r="C7" s="112">
        <v>-17672</v>
      </c>
      <c r="D7" s="112">
        <v>52678</v>
      </c>
    </row>
    <row r="8" spans="1:4" ht="12.6" customHeight="1" x14ac:dyDescent="0.2">
      <c r="A8" s="111" t="s">
        <v>117</v>
      </c>
      <c r="B8" s="145">
        <v>152890</v>
      </c>
      <c r="C8" s="112">
        <v>-10336</v>
      </c>
      <c r="D8" s="112">
        <v>22033</v>
      </c>
    </row>
    <row r="9" spans="1:4" ht="12.6" customHeight="1" x14ac:dyDescent="0.2">
      <c r="A9" s="111" t="s">
        <v>141</v>
      </c>
      <c r="B9" s="145">
        <v>72846</v>
      </c>
      <c r="C9" s="112">
        <v>-1870</v>
      </c>
      <c r="D9" s="112">
        <v>13528</v>
      </c>
    </row>
    <row r="10" spans="1:4" ht="12.6" customHeight="1" x14ac:dyDescent="0.2">
      <c r="A10" s="111" t="s">
        <v>140</v>
      </c>
      <c r="B10" s="145">
        <v>71454</v>
      </c>
      <c r="C10" s="112">
        <v>-2183</v>
      </c>
      <c r="D10" s="112">
        <v>9315</v>
      </c>
    </row>
    <row r="11" spans="1:4" ht="12.6" customHeight="1" x14ac:dyDescent="0.2">
      <c r="A11" s="111" t="s">
        <v>112</v>
      </c>
      <c r="B11" s="145">
        <v>70942</v>
      </c>
      <c r="C11" s="112">
        <v>-1972</v>
      </c>
      <c r="D11" s="112">
        <v>10463</v>
      </c>
    </row>
    <row r="12" spans="1:4" ht="12.6" customHeight="1" x14ac:dyDescent="0.2">
      <c r="A12" s="111" t="s">
        <v>114</v>
      </c>
      <c r="B12" s="145">
        <v>66277</v>
      </c>
      <c r="C12" s="112">
        <v>-4580</v>
      </c>
      <c r="D12" s="112">
        <v>10527</v>
      </c>
    </row>
    <row r="13" spans="1:4" ht="12.6" customHeight="1" x14ac:dyDescent="0.2">
      <c r="A13" s="111" t="s">
        <v>142</v>
      </c>
      <c r="B13" s="145">
        <v>60633</v>
      </c>
      <c r="C13" s="112">
        <v>-5534</v>
      </c>
      <c r="D13" s="112">
        <v>10983</v>
      </c>
    </row>
    <row r="14" spans="1:4" ht="12.6" customHeight="1" x14ac:dyDescent="0.2">
      <c r="A14" s="111" t="s">
        <v>110</v>
      </c>
      <c r="B14" s="145">
        <v>54959</v>
      </c>
      <c r="C14" s="112">
        <v>-4325</v>
      </c>
      <c r="D14" s="112">
        <v>21619</v>
      </c>
    </row>
    <row r="15" spans="1:4" ht="12.6" customHeight="1" x14ac:dyDescent="0.2">
      <c r="A15" s="111" t="s">
        <v>143</v>
      </c>
      <c r="B15" s="145">
        <v>42109</v>
      </c>
      <c r="C15" s="112">
        <v>-3270</v>
      </c>
      <c r="D15" s="112">
        <v>7811</v>
      </c>
    </row>
    <row r="16" spans="1:4" ht="12.6" customHeight="1" x14ac:dyDescent="0.2">
      <c r="A16" s="111" t="s">
        <v>113</v>
      </c>
      <c r="B16" s="145">
        <v>40185</v>
      </c>
      <c r="C16" s="112">
        <v>-2210</v>
      </c>
      <c r="D16" s="112">
        <v>7466</v>
      </c>
    </row>
    <row r="17" spans="1:4" ht="12.6" customHeight="1" x14ac:dyDescent="0.2">
      <c r="A17" s="111" t="s">
        <v>107</v>
      </c>
      <c r="B17" s="145">
        <v>29777</v>
      </c>
      <c r="C17" s="112">
        <v>940</v>
      </c>
      <c r="D17" s="112">
        <v>5506</v>
      </c>
    </row>
    <row r="18" spans="1:4" ht="12.6" customHeight="1" x14ac:dyDescent="0.2">
      <c r="A18" s="111" t="s">
        <v>105</v>
      </c>
      <c r="B18" s="145">
        <v>23356</v>
      </c>
      <c r="C18" s="112">
        <v>-2450</v>
      </c>
      <c r="D18" s="112">
        <v>6139</v>
      </c>
    </row>
    <row r="19" spans="1:4" ht="12.6" customHeight="1" x14ac:dyDescent="0.2">
      <c r="A19" s="111" t="s">
        <v>111</v>
      </c>
      <c r="B19" s="145">
        <v>23092</v>
      </c>
      <c r="C19" s="112">
        <v>1398</v>
      </c>
      <c r="D19" s="112">
        <v>6541</v>
      </c>
    </row>
    <row r="20" spans="1:4" ht="12.6" customHeight="1" x14ac:dyDescent="0.2">
      <c r="A20" s="111" t="s">
        <v>109</v>
      </c>
      <c r="B20" s="145">
        <v>17109</v>
      </c>
      <c r="C20" s="112">
        <v>-1311</v>
      </c>
      <c r="D20" s="112">
        <v>3530</v>
      </c>
    </row>
    <row r="21" spans="1:4" ht="12.6" customHeight="1" x14ac:dyDescent="0.2">
      <c r="A21" s="111" t="s">
        <v>108</v>
      </c>
      <c r="B21" s="145">
        <v>10542</v>
      </c>
      <c r="C21" s="112">
        <v>460</v>
      </c>
      <c r="D21" s="112">
        <v>2678</v>
      </c>
    </row>
    <row r="22" spans="1:4" ht="12.6" customHeight="1" x14ac:dyDescent="0.2">
      <c r="A22" s="111" t="s">
        <v>104</v>
      </c>
      <c r="B22" s="145">
        <v>2216</v>
      </c>
      <c r="C22" s="112">
        <v>495</v>
      </c>
      <c r="D22" s="112">
        <v>679</v>
      </c>
    </row>
    <row r="23" spans="1:4" ht="12.6" customHeight="1" x14ac:dyDescent="0.2">
      <c r="A23" s="111" t="s">
        <v>103</v>
      </c>
      <c r="B23" s="145">
        <v>1432</v>
      </c>
      <c r="C23" s="112">
        <v>134</v>
      </c>
      <c r="D23" s="112">
        <v>335</v>
      </c>
    </row>
    <row r="24" spans="1:4" ht="12.6" customHeight="1" x14ac:dyDescent="0.2">
      <c r="A24" s="111" t="s">
        <v>106</v>
      </c>
      <c r="B24" s="145">
        <v>546</v>
      </c>
      <c r="C24" s="112">
        <v>168</v>
      </c>
      <c r="D24" s="112">
        <v>9</v>
      </c>
    </row>
    <row r="25" spans="1:4" ht="13.5" customHeight="1" x14ac:dyDescent="0.2">
      <c r="A25" s="113" t="s">
        <v>68</v>
      </c>
      <c r="B25" s="128">
        <f>SUM(B5:B24)</f>
        <v>1596332</v>
      </c>
      <c r="C25" s="146">
        <f t="shared" ref="C25:D25" si="0">SUM(C5:C24)</f>
        <v>-85218</v>
      </c>
      <c r="D25" s="146">
        <f t="shared" si="0"/>
        <v>293903</v>
      </c>
    </row>
    <row r="26" spans="1:4" ht="13.5" customHeight="1" x14ac:dyDescent="0.2">
      <c r="A26" s="229"/>
      <c r="B26" s="230"/>
      <c r="C26" s="230"/>
      <c r="D26" s="231"/>
    </row>
    <row r="27" spans="1:4" ht="13.5" customHeight="1" x14ac:dyDescent="0.2">
      <c r="A27" s="221" t="s">
        <v>98</v>
      </c>
      <c r="B27" s="221"/>
      <c r="C27" s="221"/>
      <c r="D27" s="221"/>
    </row>
    <row r="28" spans="1:4" ht="13.5" customHeight="1" x14ac:dyDescent="0.2">
      <c r="A28" s="226" t="s">
        <v>198</v>
      </c>
      <c r="B28" s="227"/>
      <c r="C28" s="227"/>
      <c r="D28" s="228"/>
    </row>
    <row r="29" spans="1:4" ht="12.75" x14ac:dyDescent="0.2">
      <c r="A29" s="224" t="s">
        <v>90</v>
      </c>
      <c r="B29" s="222" t="s">
        <v>71</v>
      </c>
      <c r="C29" s="223" t="s">
        <v>87</v>
      </c>
      <c r="D29" s="223"/>
    </row>
    <row r="30" spans="1:4" ht="12.75" x14ac:dyDescent="0.2">
      <c r="A30" s="224"/>
      <c r="B30" s="222"/>
      <c r="C30" s="130" t="s">
        <v>88</v>
      </c>
      <c r="D30" s="130" t="s">
        <v>89</v>
      </c>
    </row>
    <row r="31" spans="1:4" ht="12.6" customHeight="1" x14ac:dyDescent="0.2">
      <c r="A31" s="111" t="s">
        <v>121</v>
      </c>
      <c r="B31" s="145">
        <v>1004316</v>
      </c>
      <c r="C31" s="112">
        <v>-112733</v>
      </c>
      <c r="D31" s="112">
        <v>255508</v>
      </c>
    </row>
    <row r="32" spans="1:4" ht="12.6" customHeight="1" x14ac:dyDescent="0.2">
      <c r="A32" s="111" t="s">
        <v>118</v>
      </c>
      <c r="B32" s="145">
        <v>295263</v>
      </c>
      <c r="C32" s="112">
        <v>-18227</v>
      </c>
      <c r="D32" s="112">
        <v>21548</v>
      </c>
    </row>
    <row r="33" spans="1:4" ht="12.6" customHeight="1" x14ac:dyDescent="0.2">
      <c r="A33" s="111" t="s">
        <v>119</v>
      </c>
      <c r="B33" s="145">
        <v>208464</v>
      </c>
      <c r="C33" s="112">
        <v>26894</v>
      </c>
      <c r="D33" s="112">
        <v>17216</v>
      </c>
    </row>
    <row r="34" spans="1:4" ht="12.6" customHeight="1" x14ac:dyDescent="0.2">
      <c r="A34" s="111" t="s">
        <v>120</v>
      </c>
      <c r="B34" s="145">
        <v>88289</v>
      </c>
      <c r="C34" s="112">
        <v>18848</v>
      </c>
      <c r="D34" s="112">
        <v>-369</v>
      </c>
    </row>
    <row r="35" spans="1:4" ht="12.75" x14ac:dyDescent="0.2">
      <c r="A35" s="131" t="s">
        <v>68</v>
      </c>
      <c r="B35" s="132">
        <f>SUM(B31:B34)</f>
        <v>1596332</v>
      </c>
      <c r="C35" s="132">
        <f>SUM(C31:C34)</f>
        <v>-85218</v>
      </c>
      <c r="D35" s="132">
        <f>SUM(D31:D34)</f>
        <v>293903</v>
      </c>
    </row>
  </sheetData>
  <sortState ref="A31:D34">
    <sortCondition descending="1" ref="B31:B34"/>
  </sortState>
  <mergeCells count="11">
    <mergeCell ref="A1:D1"/>
    <mergeCell ref="B29:B30"/>
    <mergeCell ref="C29:D29"/>
    <mergeCell ref="A29:A30"/>
    <mergeCell ref="C3:D3"/>
    <mergeCell ref="B3:B4"/>
    <mergeCell ref="A3:A4"/>
    <mergeCell ref="A2:D2"/>
    <mergeCell ref="A27:D27"/>
    <mergeCell ref="A28:D28"/>
    <mergeCell ref="A26:D26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165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235" zoomScaleNormal="235" workbookViewId="0">
      <selection activeCell="B5" sqref="B3:B5"/>
    </sheetView>
  </sheetViews>
  <sheetFormatPr baseColWidth="10" defaultColWidth="11.42578125" defaultRowHeight="12.75" x14ac:dyDescent="0.2"/>
  <cols>
    <col min="1" max="1" width="18.5703125" style="129" customWidth="1"/>
    <col min="2" max="2" width="10.42578125" style="150" customWidth="1"/>
    <col min="3" max="3" width="9" style="129" customWidth="1"/>
    <col min="4" max="4" width="5.5703125" style="150" bestFit="1" customWidth="1"/>
    <col min="5" max="5" width="10.28515625" style="129" customWidth="1"/>
    <col min="6" max="6" width="5.5703125" style="150" bestFit="1" customWidth="1"/>
    <col min="7" max="7" width="4.7109375" style="129" customWidth="1"/>
    <col min="8" max="16384" width="11.42578125" style="129"/>
  </cols>
  <sheetData>
    <row r="1" spans="1:6" x14ac:dyDescent="0.2">
      <c r="A1" s="232" t="s">
        <v>201</v>
      </c>
      <c r="B1" s="233"/>
      <c r="C1" s="233"/>
      <c r="D1" s="233"/>
      <c r="E1" s="233"/>
      <c r="F1" s="234"/>
    </row>
    <row r="2" spans="1:6" x14ac:dyDescent="0.2">
      <c r="A2" s="232" t="s">
        <v>202</v>
      </c>
      <c r="B2" s="233"/>
      <c r="C2" s="233"/>
      <c r="D2" s="233"/>
      <c r="E2" s="233"/>
      <c r="F2" s="234"/>
    </row>
    <row r="3" spans="1:6" ht="12.75" customHeight="1" x14ac:dyDescent="0.2">
      <c r="A3" s="238" t="s">
        <v>195</v>
      </c>
      <c r="B3" s="240" t="s">
        <v>68</v>
      </c>
      <c r="C3" s="236" t="s">
        <v>95</v>
      </c>
      <c r="D3" s="237"/>
      <c r="E3" s="236" t="s">
        <v>2</v>
      </c>
      <c r="F3" s="237"/>
    </row>
    <row r="4" spans="1:6" x14ac:dyDescent="0.2">
      <c r="A4" s="239"/>
      <c r="B4" s="241"/>
      <c r="C4" s="153" t="s">
        <v>71</v>
      </c>
      <c r="D4" s="153" t="s">
        <v>132</v>
      </c>
      <c r="E4" s="153" t="s">
        <v>71</v>
      </c>
      <c r="F4" s="153" t="s">
        <v>132</v>
      </c>
    </row>
    <row r="5" spans="1:6" ht="12.6" customHeight="1" x14ac:dyDescent="0.2">
      <c r="A5" s="151" t="s">
        <v>149</v>
      </c>
      <c r="B5" s="152">
        <f t="shared" ref="B5:B36" si="0">C5+E5</f>
        <v>87974</v>
      </c>
      <c r="C5" s="152">
        <v>1631</v>
      </c>
      <c r="D5" s="154">
        <f t="shared" ref="D5:D36" si="1">C5/B5*100</f>
        <v>1.8539568508877624</v>
      </c>
      <c r="E5" s="152">
        <v>86343</v>
      </c>
      <c r="F5" s="155">
        <f t="shared" ref="F5:F36" si="2">E5/B5*100</f>
        <v>98.146043149112245</v>
      </c>
    </row>
    <row r="6" spans="1:6" ht="12.6" customHeight="1" x14ac:dyDescent="0.2">
      <c r="A6" s="151" t="s">
        <v>151</v>
      </c>
      <c r="B6" s="152">
        <f t="shared" si="0"/>
        <v>50845</v>
      </c>
      <c r="C6" s="152">
        <v>2354</v>
      </c>
      <c r="D6" s="154">
        <f t="shared" si="1"/>
        <v>4.6297571049267381</v>
      </c>
      <c r="E6" s="152">
        <v>48491</v>
      </c>
      <c r="F6" s="155">
        <f t="shared" si="2"/>
        <v>95.370242895073261</v>
      </c>
    </row>
    <row r="7" spans="1:6" ht="12.6" customHeight="1" x14ac:dyDescent="0.2">
      <c r="A7" s="151" t="s">
        <v>152</v>
      </c>
      <c r="B7" s="152">
        <f t="shared" si="0"/>
        <v>29439</v>
      </c>
      <c r="C7" s="152">
        <v>1780</v>
      </c>
      <c r="D7" s="154">
        <f t="shared" si="1"/>
        <v>6.0464010326437716</v>
      </c>
      <c r="E7" s="152">
        <v>27659</v>
      </c>
      <c r="F7" s="155">
        <f t="shared" si="2"/>
        <v>93.953598967356228</v>
      </c>
    </row>
    <row r="8" spans="1:6" ht="12.6" customHeight="1" x14ac:dyDescent="0.2">
      <c r="A8" s="151" t="s">
        <v>155</v>
      </c>
      <c r="B8" s="152">
        <f t="shared" si="0"/>
        <v>47374</v>
      </c>
      <c r="C8" s="152">
        <v>3450</v>
      </c>
      <c r="D8" s="154">
        <f t="shared" si="1"/>
        <v>7.2824756195381442</v>
      </c>
      <c r="E8" s="152">
        <v>43924</v>
      </c>
      <c r="F8" s="155">
        <f t="shared" si="2"/>
        <v>92.717524380461853</v>
      </c>
    </row>
    <row r="9" spans="1:6" ht="12.6" customHeight="1" x14ac:dyDescent="0.2">
      <c r="A9" s="151" t="s">
        <v>156</v>
      </c>
      <c r="B9" s="152">
        <f t="shared" si="0"/>
        <v>14291</v>
      </c>
      <c r="C9" s="152">
        <v>1068</v>
      </c>
      <c r="D9" s="154">
        <f t="shared" si="1"/>
        <v>7.4732349030858582</v>
      </c>
      <c r="E9" s="152">
        <v>13223</v>
      </c>
      <c r="F9" s="155">
        <f t="shared" si="2"/>
        <v>92.526765096914147</v>
      </c>
    </row>
    <row r="10" spans="1:6" ht="12.6" customHeight="1" x14ac:dyDescent="0.2">
      <c r="A10" s="151" t="s">
        <v>154</v>
      </c>
      <c r="B10" s="152">
        <f t="shared" si="0"/>
        <v>6073</v>
      </c>
      <c r="C10" s="152">
        <v>465</v>
      </c>
      <c r="D10" s="154">
        <f t="shared" si="1"/>
        <v>7.6568417586036555</v>
      </c>
      <c r="E10" s="152">
        <v>5608</v>
      </c>
      <c r="F10" s="155">
        <f t="shared" si="2"/>
        <v>92.343158241396338</v>
      </c>
    </row>
    <row r="11" spans="1:6" ht="12.6" customHeight="1" x14ac:dyDescent="0.2">
      <c r="A11" s="151" t="s">
        <v>196</v>
      </c>
      <c r="B11" s="152">
        <f t="shared" si="0"/>
        <v>14590</v>
      </c>
      <c r="C11" s="152">
        <v>1292</v>
      </c>
      <c r="D11" s="154">
        <f t="shared" si="1"/>
        <v>8.8553803975325565</v>
      </c>
      <c r="E11" s="152">
        <v>13298</v>
      </c>
      <c r="F11" s="155">
        <f t="shared" si="2"/>
        <v>91.144619602467444</v>
      </c>
    </row>
    <row r="12" spans="1:6" ht="12.6" customHeight="1" x14ac:dyDescent="0.2">
      <c r="A12" s="151" t="s">
        <v>150</v>
      </c>
      <c r="B12" s="152">
        <f t="shared" si="0"/>
        <v>42638</v>
      </c>
      <c r="C12" s="152">
        <v>3937</v>
      </c>
      <c r="D12" s="154">
        <f t="shared" si="1"/>
        <v>9.2335475397532711</v>
      </c>
      <c r="E12" s="152">
        <v>38701</v>
      </c>
      <c r="F12" s="155">
        <f t="shared" si="2"/>
        <v>90.766452460246725</v>
      </c>
    </row>
    <row r="13" spans="1:6" ht="12.6" customHeight="1" x14ac:dyDescent="0.2">
      <c r="A13" s="151" t="s">
        <v>159</v>
      </c>
      <c r="B13" s="152">
        <f t="shared" si="0"/>
        <v>29777</v>
      </c>
      <c r="C13" s="152">
        <v>2764</v>
      </c>
      <c r="D13" s="154">
        <f t="shared" si="1"/>
        <v>9.2823320012089869</v>
      </c>
      <c r="E13" s="152">
        <v>27013</v>
      </c>
      <c r="F13" s="155">
        <f t="shared" si="2"/>
        <v>90.717667998791015</v>
      </c>
    </row>
    <row r="14" spans="1:6" ht="12.6" customHeight="1" x14ac:dyDescent="0.2">
      <c r="A14" s="151" t="s">
        <v>153</v>
      </c>
      <c r="B14" s="152">
        <f t="shared" si="0"/>
        <v>42060</v>
      </c>
      <c r="C14" s="152">
        <v>4032</v>
      </c>
      <c r="D14" s="154">
        <f t="shared" si="1"/>
        <v>9.5863052781740379</v>
      </c>
      <c r="E14" s="152">
        <v>38028</v>
      </c>
      <c r="F14" s="155">
        <f t="shared" si="2"/>
        <v>90.413694721825962</v>
      </c>
    </row>
    <row r="15" spans="1:6" ht="12.6" customHeight="1" x14ac:dyDescent="0.2">
      <c r="A15" s="151" t="s">
        <v>158</v>
      </c>
      <c r="B15" s="152">
        <f t="shared" si="0"/>
        <v>79870</v>
      </c>
      <c r="C15" s="152">
        <v>8319</v>
      </c>
      <c r="D15" s="154">
        <f t="shared" si="1"/>
        <v>10.415675472643045</v>
      </c>
      <c r="E15" s="152">
        <v>71551</v>
      </c>
      <c r="F15" s="155">
        <f t="shared" si="2"/>
        <v>89.584324527356955</v>
      </c>
    </row>
    <row r="16" spans="1:6" ht="12.6" customHeight="1" x14ac:dyDescent="0.2">
      <c r="A16" s="151" t="s">
        <v>157</v>
      </c>
      <c r="B16" s="152">
        <f t="shared" si="0"/>
        <v>10746</v>
      </c>
      <c r="C16" s="152">
        <v>1120</v>
      </c>
      <c r="D16" s="154">
        <f t="shared" si="1"/>
        <v>10.42248278429183</v>
      </c>
      <c r="E16" s="152">
        <v>9626</v>
      </c>
      <c r="F16" s="155">
        <f t="shared" si="2"/>
        <v>89.57751721570817</v>
      </c>
    </row>
    <row r="17" spans="1:6" ht="12.6" customHeight="1" x14ac:dyDescent="0.2">
      <c r="A17" s="151" t="s">
        <v>160</v>
      </c>
      <c r="B17" s="152">
        <f t="shared" si="0"/>
        <v>13131</v>
      </c>
      <c r="C17" s="152">
        <v>1486</v>
      </c>
      <c r="D17" s="154">
        <f t="shared" si="1"/>
        <v>11.316731398979513</v>
      </c>
      <c r="E17" s="152">
        <v>11645</v>
      </c>
      <c r="F17" s="155">
        <f t="shared" si="2"/>
        <v>88.683268601020487</v>
      </c>
    </row>
    <row r="18" spans="1:6" ht="12.6" customHeight="1" x14ac:dyDescent="0.2">
      <c r="A18" s="151" t="s">
        <v>106</v>
      </c>
      <c r="B18" s="152">
        <f t="shared" si="0"/>
        <v>546</v>
      </c>
      <c r="C18" s="152">
        <v>64</v>
      </c>
      <c r="D18" s="154">
        <f t="shared" si="1"/>
        <v>11.721611721611721</v>
      </c>
      <c r="E18" s="152">
        <v>482</v>
      </c>
      <c r="F18" s="155">
        <f t="shared" si="2"/>
        <v>88.278388278388277</v>
      </c>
    </row>
    <row r="19" spans="1:6" ht="12.6" customHeight="1" x14ac:dyDescent="0.2">
      <c r="A19" s="151" t="s">
        <v>168</v>
      </c>
      <c r="B19" s="152">
        <f t="shared" si="0"/>
        <v>36539</v>
      </c>
      <c r="C19" s="152">
        <v>4409</v>
      </c>
      <c r="D19" s="154">
        <f t="shared" si="1"/>
        <v>12.066559019130246</v>
      </c>
      <c r="E19" s="152">
        <v>32130</v>
      </c>
      <c r="F19" s="155">
        <f t="shared" si="2"/>
        <v>87.933440980869761</v>
      </c>
    </row>
    <row r="20" spans="1:6" ht="12.6" customHeight="1" x14ac:dyDescent="0.2">
      <c r="A20" s="151" t="s">
        <v>166</v>
      </c>
      <c r="B20" s="152">
        <f t="shared" si="0"/>
        <v>57144</v>
      </c>
      <c r="C20" s="152">
        <v>7154</v>
      </c>
      <c r="D20" s="154">
        <f t="shared" si="1"/>
        <v>12.519249615007698</v>
      </c>
      <c r="E20" s="152">
        <v>49990</v>
      </c>
      <c r="F20" s="155">
        <f t="shared" si="2"/>
        <v>87.480750384992305</v>
      </c>
    </row>
    <row r="21" spans="1:6" ht="12.6" customHeight="1" x14ac:dyDescent="0.2">
      <c r="A21" s="151" t="s">
        <v>109</v>
      </c>
      <c r="B21" s="152">
        <f t="shared" si="0"/>
        <v>17109</v>
      </c>
      <c r="C21" s="152">
        <v>2143</v>
      </c>
      <c r="D21" s="154">
        <f t="shared" si="1"/>
        <v>12.525571336723363</v>
      </c>
      <c r="E21" s="152">
        <v>14966</v>
      </c>
      <c r="F21" s="155">
        <f t="shared" si="2"/>
        <v>87.47442866327664</v>
      </c>
    </row>
    <row r="22" spans="1:6" ht="12.6" customHeight="1" x14ac:dyDescent="0.2">
      <c r="A22" s="151" t="s">
        <v>175</v>
      </c>
      <c r="B22" s="152">
        <f t="shared" si="0"/>
        <v>94521</v>
      </c>
      <c r="C22" s="152">
        <v>12415</v>
      </c>
      <c r="D22" s="154">
        <f t="shared" si="1"/>
        <v>13.134647327049015</v>
      </c>
      <c r="E22" s="152">
        <v>82106</v>
      </c>
      <c r="F22" s="155">
        <f t="shared" si="2"/>
        <v>86.865352672950976</v>
      </c>
    </row>
    <row r="23" spans="1:6" ht="12.6" customHeight="1" x14ac:dyDescent="0.2">
      <c r="A23" s="151" t="s">
        <v>108</v>
      </c>
      <c r="B23" s="152">
        <f t="shared" si="0"/>
        <v>10542</v>
      </c>
      <c r="C23" s="152">
        <v>1415</v>
      </c>
      <c r="D23" s="154">
        <f t="shared" si="1"/>
        <v>13.422500474293303</v>
      </c>
      <c r="E23" s="152">
        <v>9127</v>
      </c>
      <c r="F23" s="155">
        <f t="shared" si="2"/>
        <v>86.577499525706685</v>
      </c>
    </row>
    <row r="24" spans="1:6" ht="12.6" customHeight="1" x14ac:dyDescent="0.2">
      <c r="A24" s="151" t="s">
        <v>174</v>
      </c>
      <c r="B24" s="152">
        <f t="shared" si="0"/>
        <v>20826</v>
      </c>
      <c r="C24" s="152">
        <v>2807</v>
      </c>
      <c r="D24" s="154">
        <f t="shared" si="1"/>
        <v>13.478344377220782</v>
      </c>
      <c r="E24" s="152">
        <v>18019</v>
      </c>
      <c r="F24" s="155">
        <f t="shared" si="2"/>
        <v>86.521655622779221</v>
      </c>
    </row>
    <row r="25" spans="1:6" ht="12.6" customHeight="1" x14ac:dyDescent="0.2">
      <c r="A25" s="151" t="s">
        <v>178</v>
      </c>
      <c r="B25" s="152">
        <f t="shared" si="0"/>
        <v>21717</v>
      </c>
      <c r="C25" s="152">
        <v>2963</v>
      </c>
      <c r="D25" s="154">
        <f t="shared" si="1"/>
        <v>13.643689275682643</v>
      </c>
      <c r="E25" s="152">
        <v>18754</v>
      </c>
      <c r="F25" s="155">
        <f t="shared" si="2"/>
        <v>86.356310724317353</v>
      </c>
    </row>
    <row r="26" spans="1:6" ht="12.6" customHeight="1" x14ac:dyDescent="0.2">
      <c r="A26" s="151" t="s">
        <v>162</v>
      </c>
      <c r="B26" s="152">
        <f t="shared" si="0"/>
        <v>29086</v>
      </c>
      <c r="C26" s="152">
        <v>4051</v>
      </c>
      <c r="D26" s="154">
        <f t="shared" si="1"/>
        <v>13.927662793096335</v>
      </c>
      <c r="E26" s="152">
        <v>25035</v>
      </c>
      <c r="F26" s="155">
        <f t="shared" si="2"/>
        <v>86.072337206903654</v>
      </c>
    </row>
    <row r="27" spans="1:6" ht="12.6" customHeight="1" x14ac:dyDescent="0.2">
      <c r="A27" s="151" t="s">
        <v>161</v>
      </c>
      <c r="B27" s="152">
        <f t="shared" si="0"/>
        <v>4896</v>
      </c>
      <c r="C27" s="152">
        <v>696</v>
      </c>
      <c r="D27" s="154">
        <f t="shared" si="1"/>
        <v>14.215686274509803</v>
      </c>
      <c r="E27" s="152">
        <v>4200</v>
      </c>
      <c r="F27" s="155">
        <f t="shared" si="2"/>
        <v>85.784313725490193</v>
      </c>
    </row>
    <row r="28" spans="1:6" ht="12.6" customHeight="1" x14ac:dyDescent="0.2">
      <c r="A28" s="151" t="s">
        <v>163</v>
      </c>
      <c r="B28" s="152">
        <f t="shared" si="0"/>
        <v>71454</v>
      </c>
      <c r="C28" s="152">
        <v>10189</v>
      </c>
      <c r="D28" s="154">
        <f t="shared" si="1"/>
        <v>14.259523609594984</v>
      </c>
      <c r="E28" s="152">
        <v>61265</v>
      </c>
      <c r="F28" s="155">
        <f t="shared" si="2"/>
        <v>85.740476390405021</v>
      </c>
    </row>
    <row r="29" spans="1:6" ht="12.6" customHeight="1" x14ac:dyDescent="0.2">
      <c r="A29" s="151" t="s">
        <v>177</v>
      </c>
      <c r="B29" s="152">
        <f t="shared" si="0"/>
        <v>15542</v>
      </c>
      <c r="C29" s="152">
        <v>2221</v>
      </c>
      <c r="D29" s="154">
        <f t="shared" si="1"/>
        <v>14.290310127396733</v>
      </c>
      <c r="E29" s="152">
        <v>13321</v>
      </c>
      <c r="F29" s="155">
        <f t="shared" si="2"/>
        <v>85.709689872603263</v>
      </c>
    </row>
    <row r="30" spans="1:6" ht="12.6" customHeight="1" x14ac:dyDescent="0.2">
      <c r="A30" s="151" t="s">
        <v>169</v>
      </c>
      <c r="B30" s="152">
        <f t="shared" si="0"/>
        <v>32872</v>
      </c>
      <c r="C30" s="152">
        <v>4729</v>
      </c>
      <c r="D30" s="154">
        <f t="shared" si="1"/>
        <v>14.386103674860063</v>
      </c>
      <c r="E30" s="152">
        <v>28143</v>
      </c>
      <c r="F30" s="155">
        <f t="shared" si="2"/>
        <v>85.613896325139933</v>
      </c>
    </row>
    <row r="31" spans="1:6" ht="12.6" customHeight="1" x14ac:dyDescent="0.2">
      <c r="A31" s="151" t="s">
        <v>183</v>
      </c>
      <c r="B31" s="152">
        <f t="shared" si="0"/>
        <v>12640</v>
      </c>
      <c r="C31" s="152">
        <v>1837</v>
      </c>
      <c r="D31" s="154">
        <f t="shared" si="1"/>
        <v>14.533227848101266</v>
      </c>
      <c r="E31" s="152">
        <v>10803</v>
      </c>
      <c r="F31" s="155">
        <f t="shared" si="2"/>
        <v>85.466772151898724</v>
      </c>
    </row>
    <row r="32" spans="1:6" ht="12.6" customHeight="1" x14ac:dyDescent="0.2">
      <c r="A32" s="151" t="s">
        <v>167</v>
      </c>
      <c r="B32" s="152">
        <f t="shared" si="0"/>
        <v>10048</v>
      </c>
      <c r="C32" s="152">
        <v>1474</v>
      </c>
      <c r="D32" s="154">
        <f t="shared" si="1"/>
        <v>14.669585987261147</v>
      </c>
      <c r="E32" s="152">
        <v>8574</v>
      </c>
      <c r="F32" s="155">
        <f t="shared" si="2"/>
        <v>85.330414012738856</v>
      </c>
    </row>
    <row r="33" spans="1:6" ht="12.6" customHeight="1" x14ac:dyDescent="0.2">
      <c r="A33" s="151" t="s">
        <v>170</v>
      </c>
      <c r="B33" s="152">
        <f t="shared" si="0"/>
        <v>23356</v>
      </c>
      <c r="C33" s="152">
        <v>3459</v>
      </c>
      <c r="D33" s="154">
        <f t="shared" si="1"/>
        <v>14.809898955300566</v>
      </c>
      <c r="E33" s="152">
        <v>19897</v>
      </c>
      <c r="F33" s="155">
        <f t="shared" si="2"/>
        <v>85.190101044699446</v>
      </c>
    </row>
    <row r="34" spans="1:6" ht="12.6" customHeight="1" x14ac:dyDescent="0.2">
      <c r="A34" s="151" t="s">
        <v>171</v>
      </c>
      <c r="B34" s="152">
        <f t="shared" si="0"/>
        <v>3582</v>
      </c>
      <c r="C34" s="152">
        <v>541</v>
      </c>
      <c r="D34" s="154">
        <f t="shared" si="1"/>
        <v>15.103294249022891</v>
      </c>
      <c r="E34" s="152">
        <v>3041</v>
      </c>
      <c r="F34" s="155">
        <f t="shared" si="2"/>
        <v>84.896705750977105</v>
      </c>
    </row>
    <row r="35" spans="1:6" ht="12.6" customHeight="1" x14ac:dyDescent="0.2">
      <c r="A35" s="151" t="s">
        <v>104</v>
      </c>
      <c r="B35" s="152">
        <f t="shared" si="0"/>
        <v>2216</v>
      </c>
      <c r="C35" s="152">
        <v>337</v>
      </c>
      <c r="D35" s="154">
        <f t="shared" si="1"/>
        <v>15.207581227436823</v>
      </c>
      <c r="E35" s="152">
        <v>1879</v>
      </c>
      <c r="F35" s="155">
        <f t="shared" si="2"/>
        <v>84.792418772563167</v>
      </c>
    </row>
    <row r="36" spans="1:6" ht="12.6" customHeight="1" x14ac:dyDescent="0.2">
      <c r="A36" s="151" t="s">
        <v>165</v>
      </c>
      <c r="B36" s="152">
        <f t="shared" si="0"/>
        <v>5389</v>
      </c>
      <c r="C36" s="152">
        <v>825</v>
      </c>
      <c r="D36" s="154">
        <f t="shared" si="1"/>
        <v>15.308962701799963</v>
      </c>
      <c r="E36" s="152">
        <v>4564</v>
      </c>
      <c r="F36" s="155">
        <f t="shared" si="2"/>
        <v>84.69103729820003</v>
      </c>
    </row>
    <row r="37" spans="1:6" ht="12.6" customHeight="1" x14ac:dyDescent="0.2">
      <c r="A37" s="151" t="s">
        <v>173</v>
      </c>
      <c r="B37" s="152">
        <f t="shared" ref="B37:B57" si="3">C37+E37</f>
        <v>23535</v>
      </c>
      <c r="C37" s="152">
        <v>3667</v>
      </c>
      <c r="D37" s="154">
        <f t="shared" ref="D37:D57" si="4">C37/B37*100</f>
        <v>15.581049500743575</v>
      </c>
      <c r="E37" s="152">
        <v>19868</v>
      </c>
      <c r="F37" s="155">
        <f t="shared" ref="F37:F57" si="5">E37/B37*100</f>
        <v>84.418950499256425</v>
      </c>
    </row>
    <row r="38" spans="1:6" ht="12.6" customHeight="1" x14ac:dyDescent="0.2">
      <c r="A38" s="151" t="s">
        <v>172</v>
      </c>
      <c r="B38" s="152">
        <f t="shared" si="3"/>
        <v>2391</v>
      </c>
      <c r="C38" s="152">
        <v>395</v>
      </c>
      <c r="D38" s="154">
        <f t="shared" si="4"/>
        <v>16.520284399832704</v>
      </c>
      <c r="E38" s="152">
        <v>1996</v>
      </c>
      <c r="F38" s="155">
        <f t="shared" si="5"/>
        <v>83.479715600167296</v>
      </c>
    </row>
    <row r="39" spans="1:6" ht="12.6" customHeight="1" x14ac:dyDescent="0.2">
      <c r="A39" s="151" t="s">
        <v>176</v>
      </c>
      <c r="B39" s="152">
        <f t="shared" si="3"/>
        <v>24525</v>
      </c>
      <c r="C39" s="152">
        <v>4090</v>
      </c>
      <c r="D39" s="154">
        <f t="shared" si="4"/>
        <v>16.676860346585119</v>
      </c>
      <c r="E39" s="152">
        <v>20435</v>
      </c>
      <c r="F39" s="155">
        <f t="shared" si="5"/>
        <v>83.323139653414884</v>
      </c>
    </row>
    <row r="40" spans="1:6" ht="12.6" customHeight="1" x14ac:dyDescent="0.2">
      <c r="A40" s="151" t="s">
        <v>182</v>
      </c>
      <c r="B40" s="152">
        <f t="shared" si="3"/>
        <v>29332</v>
      </c>
      <c r="C40" s="152">
        <v>4942</v>
      </c>
      <c r="D40" s="154">
        <f t="shared" si="4"/>
        <v>16.848493113323332</v>
      </c>
      <c r="E40" s="152">
        <v>24390</v>
      </c>
      <c r="F40" s="155">
        <f t="shared" si="5"/>
        <v>83.151506886676657</v>
      </c>
    </row>
    <row r="41" spans="1:6" ht="12.6" customHeight="1" x14ac:dyDescent="0.2">
      <c r="A41" s="151" t="s">
        <v>185</v>
      </c>
      <c r="B41" s="152">
        <f t="shared" si="3"/>
        <v>43480</v>
      </c>
      <c r="C41" s="152">
        <v>7825</v>
      </c>
      <c r="D41" s="154">
        <f t="shared" si="4"/>
        <v>17.99678012879485</v>
      </c>
      <c r="E41" s="152">
        <v>35655</v>
      </c>
      <c r="F41" s="155">
        <f t="shared" si="5"/>
        <v>82.003219871205147</v>
      </c>
    </row>
    <row r="42" spans="1:6" ht="12.6" customHeight="1" x14ac:dyDescent="0.2">
      <c r="A42" s="151" t="s">
        <v>191</v>
      </c>
      <c r="B42" s="152">
        <f t="shared" si="3"/>
        <v>25690</v>
      </c>
      <c r="C42" s="152">
        <v>4803</v>
      </c>
      <c r="D42" s="154">
        <f t="shared" si="4"/>
        <v>18.69599065784352</v>
      </c>
      <c r="E42" s="152">
        <v>20887</v>
      </c>
      <c r="F42" s="155">
        <f t="shared" si="5"/>
        <v>81.304009342156476</v>
      </c>
    </row>
    <row r="43" spans="1:6" ht="12.6" customHeight="1" x14ac:dyDescent="0.2">
      <c r="A43" s="151" t="s">
        <v>180</v>
      </c>
      <c r="B43" s="152">
        <f t="shared" si="3"/>
        <v>3051</v>
      </c>
      <c r="C43" s="152">
        <v>571</v>
      </c>
      <c r="D43" s="154">
        <f t="shared" si="4"/>
        <v>18.715175352343493</v>
      </c>
      <c r="E43" s="152">
        <v>2480</v>
      </c>
      <c r="F43" s="155">
        <f t="shared" si="5"/>
        <v>81.284824647656507</v>
      </c>
    </row>
    <row r="44" spans="1:6" ht="12.6" customHeight="1" x14ac:dyDescent="0.2">
      <c r="A44" s="151" t="s">
        <v>179</v>
      </c>
      <c r="B44" s="152">
        <f t="shared" si="3"/>
        <v>5635</v>
      </c>
      <c r="C44" s="152">
        <v>1087</v>
      </c>
      <c r="D44" s="154">
        <f t="shared" si="4"/>
        <v>19.290150842945874</v>
      </c>
      <c r="E44" s="152">
        <v>4548</v>
      </c>
      <c r="F44" s="155">
        <f t="shared" si="5"/>
        <v>80.709849157054123</v>
      </c>
    </row>
    <row r="45" spans="1:6" ht="12.6" customHeight="1" x14ac:dyDescent="0.2">
      <c r="A45" s="151" t="s">
        <v>187</v>
      </c>
      <c r="B45" s="152">
        <f t="shared" si="3"/>
        <v>6889</v>
      </c>
      <c r="C45" s="152">
        <v>1331</v>
      </c>
      <c r="D45" s="154">
        <f t="shared" si="4"/>
        <v>19.320656118449701</v>
      </c>
      <c r="E45" s="152">
        <v>5558</v>
      </c>
      <c r="F45" s="155">
        <f t="shared" si="5"/>
        <v>80.679343881550309</v>
      </c>
    </row>
    <row r="46" spans="1:6" ht="12.6" customHeight="1" x14ac:dyDescent="0.2">
      <c r="A46" s="151" t="s">
        <v>188</v>
      </c>
      <c r="B46" s="152">
        <f t="shared" si="3"/>
        <v>14889</v>
      </c>
      <c r="C46" s="152">
        <v>2884</v>
      </c>
      <c r="D46" s="154">
        <f t="shared" si="4"/>
        <v>19.370004701457454</v>
      </c>
      <c r="E46" s="152">
        <v>12005</v>
      </c>
      <c r="F46" s="155">
        <f t="shared" si="5"/>
        <v>80.629995298542539</v>
      </c>
    </row>
    <row r="47" spans="1:6" ht="12.6" customHeight="1" x14ac:dyDescent="0.2">
      <c r="A47" s="151" t="s">
        <v>181</v>
      </c>
      <c r="B47" s="152">
        <f t="shared" si="3"/>
        <v>7026</v>
      </c>
      <c r="C47" s="152">
        <v>1365</v>
      </c>
      <c r="D47" s="154">
        <f t="shared" si="4"/>
        <v>19.427839453458581</v>
      </c>
      <c r="E47" s="152">
        <v>5661</v>
      </c>
      <c r="F47" s="155">
        <f t="shared" si="5"/>
        <v>80.572160546541411</v>
      </c>
    </row>
    <row r="48" spans="1:6" ht="12.6" customHeight="1" x14ac:dyDescent="0.2">
      <c r="A48" s="151" t="s">
        <v>189</v>
      </c>
      <c r="B48" s="152">
        <f t="shared" si="3"/>
        <v>6186</v>
      </c>
      <c r="C48" s="152">
        <v>1204</v>
      </c>
      <c r="D48" s="154">
        <f t="shared" si="4"/>
        <v>19.463304235370192</v>
      </c>
      <c r="E48" s="152">
        <v>4982</v>
      </c>
      <c r="F48" s="155">
        <f t="shared" si="5"/>
        <v>80.536695764629812</v>
      </c>
    </row>
    <row r="49" spans="1:6" ht="12.6" customHeight="1" x14ac:dyDescent="0.2">
      <c r="A49" s="151" t="s">
        <v>190</v>
      </c>
      <c r="B49" s="152">
        <f t="shared" si="3"/>
        <v>29269</v>
      </c>
      <c r="C49" s="152">
        <v>5820</v>
      </c>
      <c r="D49" s="154">
        <f t="shared" si="4"/>
        <v>19.884519457446444</v>
      </c>
      <c r="E49" s="152">
        <v>23449</v>
      </c>
      <c r="F49" s="155">
        <f t="shared" si="5"/>
        <v>80.115480542553556</v>
      </c>
    </row>
    <row r="50" spans="1:6" ht="12.6" customHeight="1" x14ac:dyDescent="0.2">
      <c r="A50" s="151" t="s">
        <v>164</v>
      </c>
      <c r="B50" s="152">
        <f t="shared" si="3"/>
        <v>2770</v>
      </c>
      <c r="C50" s="152">
        <v>552</v>
      </c>
      <c r="D50" s="154">
        <f t="shared" si="4"/>
        <v>19.927797833935017</v>
      </c>
      <c r="E50" s="152">
        <v>2218</v>
      </c>
      <c r="F50" s="155">
        <f t="shared" si="5"/>
        <v>80.072202166064983</v>
      </c>
    </row>
    <row r="51" spans="1:6" ht="12.6" customHeight="1" x14ac:dyDescent="0.2">
      <c r="A51" s="151" t="s">
        <v>192</v>
      </c>
      <c r="B51" s="152">
        <f t="shared" si="3"/>
        <v>168724</v>
      </c>
      <c r="C51" s="152">
        <v>35499</v>
      </c>
      <c r="D51" s="154">
        <f t="shared" si="4"/>
        <v>21.039686114601359</v>
      </c>
      <c r="E51" s="152">
        <v>133225</v>
      </c>
      <c r="F51" s="155">
        <f t="shared" si="5"/>
        <v>78.960313885398634</v>
      </c>
    </row>
    <row r="52" spans="1:6" ht="12.6" customHeight="1" x14ac:dyDescent="0.2">
      <c r="A52" s="151" t="s">
        <v>186</v>
      </c>
      <c r="B52" s="152">
        <f t="shared" si="3"/>
        <v>8305</v>
      </c>
      <c r="C52" s="152">
        <v>1766</v>
      </c>
      <c r="D52" s="154">
        <f t="shared" si="4"/>
        <v>21.264298615291992</v>
      </c>
      <c r="E52" s="152">
        <v>6539</v>
      </c>
      <c r="F52" s="155">
        <f t="shared" si="5"/>
        <v>78.735701384708008</v>
      </c>
    </row>
    <row r="53" spans="1:6" ht="12.6" customHeight="1" x14ac:dyDescent="0.2">
      <c r="A53" s="151" t="s">
        <v>184</v>
      </c>
      <c r="B53" s="152">
        <f t="shared" si="3"/>
        <v>11885</v>
      </c>
      <c r="C53" s="152">
        <v>2609</v>
      </c>
      <c r="D53" s="154">
        <f t="shared" si="4"/>
        <v>21.952040387042491</v>
      </c>
      <c r="E53" s="152">
        <v>9276</v>
      </c>
      <c r="F53" s="155">
        <f t="shared" si="5"/>
        <v>78.047959612957513</v>
      </c>
    </row>
    <row r="54" spans="1:6" ht="12.6" customHeight="1" x14ac:dyDescent="0.2">
      <c r="A54" s="151" t="s">
        <v>103</v>
      </c>
      <c r="B54" s="152">
        <f t="shared" si="3"/>
        <v>1432</v>
      </c>
      <c r="C54" s="152">
        <v>315</v>
      </c>
      <c r="D54" s="154">
        <f t="shared" si="4"/>
        <v>21.997206703910617</v>
      </c>
      <c r="E54" s="152">
        <v>1117</v>
      </c>
      <c r="F54" s="155">
        <f t="shared" si="5"/>
        <v>78.002793296089393</v>
      </c>
    </row>
    <row r="55" spans="1:6" ht="12.6" customHeight="1" x14ac:dyDescent="0.2">
      <c r="A55" s="151" t="s">
        <v>193</v>
      </c>
      <c r="B55" s="152">
        <f t="shared" si="3"/>
        <v>21043</v>
      </c>
      <c r="C55" s="152">
        <v>5028</v>
      </c>
      <c r="D55" s="154">
        <f t="shared" si="4"/>
        <v>23.893931473649193</v>
      </c>
      <c r="E55" s="152">
        <v>16015</v>
      </c>
      <c r="F55" s="155">
        <f t="shared" si="5"/>
        <v>76.106068526350796</v>
      </c>
    </row>
    <row r="56" spans="1:6" ht="12.6" customHeight="1" x14ac:dyDescent="0.2">
      <c r="A56" s="151" t="s">
        <v>194</v>
      </c>
      <c r="B56" s="152">
        <f t="shared" si="3"/>
        <v>198350</v>
      </c>
      <c r="C56" s="152">
        <v>49066</v>
      </c>
      <c r="D56" s="154">
        <f t="shared" si="4"/>
        <v>24.737080917569951</v>
      </c>
      <c r="E56" s="152">
        <v>149284</v>
      </c>
      <c r="F56" s="155">
        <f t="shared" si="5"/>
        <v>75.262919082430045</v>
      </c>
    </row>
    <row r="57" spans="1:6" ht="12.6" customHeight="1" x14ac:dyDescent="0.2">
      <c r="A57" s="151" t="s">
        <v>111</v>
      </c>
      <c r="B57" s="152">
        <f t="shared" si="3"/>
        <v>23092</v>
      </c>
      <c r="C57" s="152">
        <v>6426</v>
      </c>
      <c r="D57" s="154">
        <f t="shared" si="4"/>
        <v>27.827819158150007</v>
      </c>
      <c r="E57" s="152">
        <v>16666</v>
      </c>
      <c r="F57" s="155">
        <f t="shared" si="5"/>
        <v>72.172180841849993</v>
      </c>
    </row>
    <row r="58" spans="1:6" ht="12.6" customHeight="1" x14ac:dyDescent="0.2">
      <c r="A58" s="156" t="s">
        <v>96</v>
      </c>
      <c r="B58" s="157">
        <f>SUM(B5:B57)</f>
        <v>1596332</v>
      </c>
      <c r="C58" s="157">
        <f>SUM(C5:C57)</f>
        <v>238672</v>
      </c>
      <c r="D58" s="158">
        <f>C58*100/B58</f>
        <v>14.951275799770976</v>
      </c>
      <c r="E58" s="157">
        <f>SUM(E5:E57)</f>
        <v>1357660</v>
      </c>
      <c r="F58" s="158">
        <f>E58*100/B58</f>
        <v>85.048724200229032</v>
      </c>
    </row>
    <row r="59" spans="1:6" ht="12.6" customHeight="1" x14ac:dyDescent="0.2">
      <c r="A59" s="235" t="s">
        <v>94</v>
      </c>
      <c r="B59" s="235"/>
      <c r="C59" s="235"/>
      <c r="D59" s="235"/>
      <c r="E59" s="235"/>
      <c r="F59" s="235"/>
    </row>
  </sheetData>
  <sortState ref="A5:F57">
    <sortCondition descending="1" ref="F5:F57"/>
  </sortState>
  <mergeCells count="7">
    <mergeCell ref="A2:F2"/>
    <mergeCell ref="A59:F59"/>
    <mergeCell ref="A1:F1"/>
    <mergeCell ref="E3:F3"/>
    <mergeCell ref="C3:D3"/>
    <mergeCell ref="A3:A4"/>
    <mergeCell ref="B3:B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25" zoomScale="136" zoomScaleNormal="136" workbookViewId="0">
      <selection activeCell="A27" sqref="A27:O37"/>
    </sheetView>
  </sheetViews>
  <sheetFormatPr baseColWidth="10" defaultRowHeight="12.75" x14ac:dyDescent="0.2"/>
  <cols>
    <col min="1" max="1" width="34.140625" bestFit="1" customWidth="1"/>
    <col min="2" max="2" width="7.7109375" bestFit="1" customWidth="1"/>
    <col min="3" max="3" width="7.42578125" bestFit="1" customWidth="1"/>
    <col min="4" max="4" width="7.85546875" bestFit="1" customWidth="1"/>
    <col min="5" max="8" width="6.7109375" bestFit="1" customWidth="1"/>
    <col min="9" max="9" width="7.7109375" customWidth="1"/>
    <col min="10" max="10" width="6.7109375" bestFit="1" customWidth="1"/>
    <col min="11" max="11" width="7.7109375" bestFit="1" customWidth="1"/>
    <col min="12" max="12" width="7.85546875" customWidth="1"/>
    <col min="13" max="13" width="6.7109375" bestFit="1" customWidth="1"/>
    <col min="14" max="14" width="7.85546875" bestFit="1" customWidth="1"/>
    <col min="15" max="15" width="5.7109375" bestFit="1" customWidth="1"/>
    <col min="16" max="16" width="5.5703125" customWidth="1"/>
  </cols>
  <sheetData>
    <row r="1" spans="1:15" ht="15.75" x14ac:dyDescent="0.25">
      <c r="A1" s="243" t="s">
        <v>199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5"/>
    </row>
    <row r="2" spans="1:15" ht="13.5" thickBot="1" x14ac:dyDescent="0.25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</row>
    <row r="3" spans="1:15" ht="14.25" thickTop="1" thickBot="1" x14ac:dyDescent="0.25">
      <c r="A3" s="103" t="s">
        <v>55</v>
      </c>
      <c r="B3" s="103" t="s">
        <v>33</v>
      </c>
      <c r="C3" s="103" t="s">
        <v>56</v>
      </c>
      <c r="D3" s="103" t="s">
        <v>35</v>
      </c>
      <c r="E3" s="103" t="s">
        <v>36</v>
      </c>
      <c r="F3" s="103" t="s">
        <v>37</v>
      </c>
      <c r="G3" s="103" t="s">
        <v>38</v>
      </c>
      <c r="H3" s="103" t="s">
        <v>48</v>
      </c>
      <c r="I3" s="103" t="s">
        <v>57</v>
      </c>
      <c r="J3" s="103" t="s">
        <v>58</v>
      </c>
      <c r="K3" s="103" t="s">
        <v>59</v>
      </c>
      <c r="L3" s="103" t="s">
        <v>60</v>
      </c>
      <c r="M3" s="103" t="s">
        <v>61</v>
      </c>
      <c r="N3" s="103">
        <v>2019</v>
      </c>
      <c r="O3" s="103" t="s">
        <v>62</v>
      </c>
    </row>
    <row r="4" spans="1:15" ht="13.5" thickTop="1" x14ac:dyDescent="0.2">
      <c r="A4" s="169" t="s">
        <v>129</v>
      </c>
      <c r="B4" s="133">
        <v>45497</v>
      </c>
      <c r="C4" s="136">
        <v>39936</v>
      </c>
      <c r="D4" s="51">
        <v>44344</v>
      </c>
      <c r="E4" s="51">
        <v>43473</v>
      </c>
      <c r="F4" s="51">
        <v>46384</v>
      </c>
      <c r="G4" s="51">
        <v>43062</v>
      </c>
      <c r="H4" s="52">
        <v>48968</v>
      </c>
      <c r="I4" s="52">
        <v>35147</v>
      </c>
      <c r="J4" s="52">
        <v>51582</v>
      </c>
      <c r="K4" s="52">
        <v>55406</v>
      </c>
      <c r="L4" s="52">
        <v>45218</v>
      </c>
      <c r="M4" s="52">
        <v>41321</v>
      </c>
      <c r="N4" s="53">
        <f t="shared" ref="N4:N12" si="0">SUM(B4:M4)</f>
        <v>540338</v>
      </c>
      <c r="O4" s="54">
        <f t="shared" ref="O4:O12" si="1">N4/$N$13*100</f>
        <v>64.670786251931432</v>
      </c>
    </row>
    <row r="5" spans="1:15" x14ac:dyDescent="0.2">
      <c r="A5" s="55" t="s">
        <v>122</v>
      </c>
      <c r="B5" s="134">
        <v>15940</v>
      </c>
      <c r="C5" s="137">
        <v>16578</v>
      </c>
      <c r="D5" s="56">
        <v>17059</v>
      </c>
      <c r="E5" s="56">
        <v>16358</v>
      </c>
      <c r="F5" s="56">
        <v>17559</v>
      </c>
      <c r="G5" s="56">
        <v>19177</v>
      </c>
      <c r="H5" s="57">
        <v>18062</v>
      </c>
      <c r="I5" s="57">
        <v>10866</v>
      </c>
      <c r="J5" s="57">
        <v>34556</v>
      </c>
      <c r="K5" s="57">
        <v>30841</v>
      </c>
      <c r="L5" s="57">
        <v>16893</v>
      </c>
      <c r="M5" s="57">
        <v>14812</v>
      </c>
      <c r="N5" s="58">
        <f t="shared" si="0"/>
        <v>228701</v>
      </c>
      <c r="O5" s="59">
        <f t="shared" si="1"/>
        <v>27.372262336913135</v>
      </c>
    </row>
    <row r="6" spans="1:15" x14ac:dyDescent="0.2">
      <c r="A6" s="55" t="s">
        <v>123</v>
      </c>
      <c r="B6" s="134">
        <v>2403</v>
      </c>
      <c r="C6" s="137">
        <v>2030</v>
      </c>
      <c r="D6" s="56">
        <v>2222</v>
      </c>
      <c r="E6" s="56">
        <v>1914</v>
      </c>
      <c r="F6" s="56">
        <v>1966</v>
      </c>
      <c r="G6" s="56">
        <v>3090</v>
      </c>
      <c r="H6" s="57">
        <v>3836</v>
      </c>
      <c r="I6" s="57">
        <v>1586</v>
      </c>
      <c r="J6" s="57">
        <v>3312</v>
      </c>
      <c r="K6" s="57">
        <v>2676</v>
      </c>
      <c r="L6" s="57">
        <v>2109</v>
      </c>
      <c r="M6" s="57">
        <v>1712</v>
      </c>
      <c r="N6" s="58">
        <f t="shared" si="0"/>
        <v>28856</v>
      </c>
      <c r="O6" s="59">
        <f t="shared" si="1"/>
        <v>3.4536534689134082</v>
      </c>
    </row>
    <row r="7" spans="1:15" x14ac:dyDescent="0.2">
      <c r="A7" s="55" t="s">
        <v>124</v>
      </c>
      <c r="B7" s="134">
        <v>2015</v>
      </c>
      <c r="C7" s="137">
        <v>1863</v>
      </c>
      <c r="D7" s="56">
        <v>1875</v>
      </c>
      <c r="E7" s="56">
        <v>1979</v>
      </c>
      <c r="F7" s="56">
        <v>2138</v>
      </c>
      <c r="G7" s="56">
        <v>1924</v>
      </c>
      <c r="H7" s="57">
        <v>2080</v>
      </c>
      <c r="I7" s="57">
        <v>1342</v>
      </c>
      <c r="J7" s="57">
        <v>2272</v>
      </c>
      <c r="K7" s="57">
        <v>2582</v>
      </c>
      <c r="L7" s="57">
        <v>2117</v>
      </c>
      <c r="M7" s="57">
        <v>1976</v>
      </c>
      <c r="N7" s="58">
        <f t="shared" si="0"/>
        <v>24163</v>
      </c>
      <c r="O7" s="59">
        <f t="shared" si="1"/>
        <v>2.8919680055917203</v>
      </c>
    </row>
    <row r="8" spans="1:15" x14ac:dyDescent="0.2">
      <c r="A8" s="55" t="s">
        <v>78</v>
      </c>
      <c r="B8" s="134">
        <v>559</v>
      </c>
      <c r="C8" s="137">
        <v>562</v>
      </c>
      <c r="D8" s="56">
        <v>485</v>
      </c>
      <c r="E8" s="56">
        <v>512</v>
      </c>
      <c r="F8" s="56">
        <v>580</v>
      </c>
      <c r="G8" s="56">
        <v>525</v>
      </c>
      <c r="H8" s="57">
        <v>478</v>
      </c>
      <c r="I8" s="57">
        <v>379</v>
      </c>
      <c r="J8" s="57">
        <v>519</v>
      </c>
      <c r="K8" s="57">
        <v>592</v>
      </c>
      <c r="L8" s="57">
        <v>573</v>
      </c>
      <c r="M8" s="57">
        <v>476</v>
      </c>
      <c r="N8" s="58">
        <f t="shared" si="0"/>
        <v>6240</v>
      </c>
      <c r="O8" s="59">
        <f t="shared" si="1"/>
        <v>0.74683939721443271</v>
      </c>
    </row>
    <row r="9" spans="1:15" x14ac:dyDescent="0.2">
      <c r="A9" s="55" t="s">
        <v>126</v>
      </c>
      <c r="B9" s="134">
        <v>404</v>
      </c>
      <c r="C9" s="137">
        <v>264</v>
      </c>
      <c r="D9" s="56">
        <v>267</v>
      </c>
      <c r="E9" s="56">
        <v>292</v>
      </c>
      <c r="F9" s="56">
        <v>260</v>
      </c>
      <c r="G9" s="56">
        <v>283</v>
      </c>
      <c r="H9" s="57">
        <v>259</v>
      </c>
      <c r="I9" s="57">
        <v>191</v>
      </c>
      <c r="J9" s="57">
        <v>408</v>
      </c>
      <c r="K9" s="57">
        <v>339</v>
      </c>
      <c r="L9" s="57">
        <v>283</v>
      </c>
      <c r="M9" s="57">
        <v>275</v>
      </c>
      <c r="N9" s="58">
        <f t="shared" si="0"/>
        <v>3525</v>
      </c>
      <c r="O9" s="59">
        <f t="shared" si="1"/>
        <v>0.42189244794565306</v>
      </c>
    </row>
    <row r="10" spans="1:15" x14ac:dyDescent="0.2">
      <c r="A10" s="55" t="s">
        <v>125</v>
      </c>
      <c r="B10" s="134">
        <v>374</v>
      </c>
      <c r="C10" s="137">
        <v>218</v>
      </c>
      <c r="D10" s="56">
        <v>259</v>
      </c>
      <c r="E10" s="56">
        <v>243</v>
      </c>
      <c r="F10" s="56">
        <v>279</v>
      </c>
      <c r="G10" s="56">
        <v>302</v>
      </c>
      <c r="H10" s="57">
        <v>355</v>
      </c>
      <c r="I10" s="57">
        <v>193</v>
      </c>
      <c r="J10" s="57">
        <v>250</v>
      </c>
      <c r="K10" s="57">
        <v>231</v>
      </c>
      <c r="L10" s="57">
        <v>269</v>
      </c>
      <c r="M10" s="57">
        <v>241</v>
      </c>
      <c r="N10" s="58">
        <f t="shared" si="0"/>
        <v>3214</v>
      </c>
      <c r="O10" s="59">
        <f t="shared" si="1"/>
        <v>0.38467016388576708</v>
      </c>
    </row>
    <row r="11" spans="1:15" x14ac:dyDescent="0.2">
      <c r="A11" s="55" t="s">
        <v>127</v>
      </c>
      <c r="B11" s="135">
        <v>8</v>
      </c>
      <c r="C11" s="138">
        <v>9</v>
      </c>
      <c r="D11" s="56">
        <v>14</v>
      </c>
      <c r="E11" s="56">
        <v>5</v>
      </c>
      <c r="F11" s="56">
        <v>10</v>
      </c>
      <c r="G11" s="56">
        <v>7</v>
      </c>
      <c r="H11" s="68">
        <v>17</v>
      </c>
      <c r="I11" s="68">
        <v>8</v>
      </c>
      <c r="J11" s="68">
        <v>23</v>
      </c>
      <c r="K11" s="68">
        <v>14</v>
      </c>
      <c r="L11" s="68">
        <v>17</v>
      </c>
      <c r="M11" s="68">
        <v>11</v>
      </c>
      <c r="N11" s="58">
        <f t="shared" si="0"/>
        <v>143</v>
      </c>
      <c r="O11" s="59">
        <f t="shared" si="1"/>
        <v>1.7115069519497417E-2</v>
      </c>
    </row>
    <row r="12" spans="1:15" ht="13.5" thickBot="1" x14ac:dyDescent="0.25">
      <c r="A12" s="60" t="s">
        <v>128</v>
      </c>
      <c r="B12" s="134">
        <v>27</v>
      </c>
      <c r="C12" s="139">
        <v>30</v>
      </c>
      <c r="D12" s="61">
        <v>42</v>
      </c>
      <c r="E12" s="61">
        <v>17</v>
      </c>
      <c r="F12" s="61">
        <v>46</v>
      </c>
      <c r="G12" s="61">
        <v>33</v>
      </c>
      <c r="H12" s="69">
        <v>22</v>
      </c>
      <c r="I12" s="69">
        <v>19</v>
      </c>
      <c r="J12" s="69">
        <v>31</v>
      </c>
      <c r="K12" s="69">
        <v>28</v>
      </c>
      <c r="L12" s="69">
        <v>23</v>
      </c>
      <c r="M12" s="69">
        <v>23</v>
      </c>
      <c r="N12" s="62">
        <f t="shared" si="0"/>
        <v>341</v>
      </c>
      <c r="O12" s="74">
        <f t="shared" si="1"/>
        <v>4.0812858084955377E-2</v>
      </c>
    </row>
    <row r="13" spans="1:15" ht="14.25" thickTop="1" thickBot="1" x14ac:dyDescent="0.25">
      <c r="A13" s="104" t="s">
        <v>65</v>
      </c>
      <c r="B13" s="105">
        <f t="shared" ref="B13:O13" si="2">SUM(B4:B12)</f>
        <v>67227</v>
      </c>
      <c r="C13" s="105">
        <f t="shared" si="2"/>
        <v>61490</v>
      </c>
      <c r="D13" s="105">
        <f t="shared" si="2"/>
        <v>66567</v>
      </c>
      <c r="E13" s="105">
        <f t="shared" si="2"/>
        <v>64793</v>
      </c>
      <c r="F13" s="105">
        <f t="shared" si="2"/>
        <v>69222</v>
      </c>
      <c r="G13" s="105">
        <f t="shared" si="2"/>
        <v>68403</v>
      </c>
      <c r="H13" s="105">
        <f t="shared" si="2"/>
        <v>74077</v>
      </c>
      <c r="I13" s="105">
        <f t="shared" si="2"/>
        <v>49731</v>
      </c>
      <c r="J13" s="105">
        <f t="shared" si="2"/>
        <v>92953</v>
      </c>
      <c r="K13" s="105">
        <f t="shared" si="2"/>
        <v>92709</v>
      </c>
      <c r="L13" s="105">
        <f t="shared" si="2"/>
        <v>67502</v>
      </c>
      <c r="M13" s="105">
        <f t="shared" si="2"/>
        <v>60847</v>
      </c>
      <c r="N13" s="105">
        <f t="shared" si="2"/>
        <v>835521</v>
      </c>
      <c r="O13" s="105">
        <f t="shared" si="2"/>
        <v>100</v>
      </c>
    </row>
    <row r="14" spans="1:15" ht="14.25" thickTop="1" thickBot="1" x14ac:dyDescent="0.25">
      <c r="A14" s="242"/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</row>
    <row r="15" spans="1:15" ht="14.25" thickTop="1" thickBot="1" x14ac:dyDescent="0.25">
      <c r="A15" s="103" t="s">
        <v>55</v>
      </c>
      <c r="B15" s="103" t="s">
        <v>33</v>
      </c>
      <c r="C15" s="103" t="s">
        <v>56</v>
      </c>
      <c r="D15" s="103" t="s">
        <v>35</v>
      </c>
      <c r="E15" s="103" t="s">
        <v>36</v>
      </c>
      <c r="F15" s="103" t="s">
        <v>37</v>
      </c>
      <c r="G15" s="103" t="s">
        <v>38</v>
      </c>
      <c r="H15" s="103" t="s">
        <v>48</v>
      </c>
      <c r="I15" s="103" t="s">
        <v>57</v>
      </c>
      <c r="J15" s="103" t="s">
        <v>58</v>
      </c>
      <c r="K15" s="103" t="s">
        <v>59</v>
      </c>
      <c r="L15" s="103" t="s">
        <v>60</v>
      </c>
      <c r="M15" s="103" t="s">
        <v>61</v>
      </c>
      <c r="N15" s="103">
        <v>2020</v>
      </c>
      <c r="O15" s="103" t="s">
        <v>62</v>
      </c>
    </row>
    <row r="16" spans="1:15" ht="13.5" thickTop="1" x14ac:dyDescent="0.2">
      <c r="A16" s="169" t="s">
        <v>129</v>
      </c>
      <c r="B16" s="133">
        <v>48360</v>
      </c>
      <c r="C16" s="136">
        <v>44947</v>
      </c>
      <c r="D16" s="51">
        <v>41104</v>
      </c>
      <c r="E16" s="51">
        <v>18571</v>
      </c>
      <c r="F16" s="51">
        <v>18653</v>
      </c>
      <c r="G16" s="51">
        <v>25167</v>
      </c>
      <c r="H16" s="51">
        <v>33840</v>
      </c>
      <c r="I16" s="51">
        <v>27975</v>
      </c>
      <c r="J16" s="51">
        <v>38171</v>
      </c>
      <c r="K16" s="52">
        <v>36486</v>
      </c>
      <c r="L16" s="52">
        <v>32416</v>
      </c>
      <c r="M16" s="52">
        <v>32890</v>
      </c>
      <c r="N16" s="53">
        <f t="shared" ref="N16:N24" si="3">SUM(B16:M16)</f>
        <v>398580</v>
      </c>
      <c r="O16" s="54">
        <f t="shared" ref="O16:O24" si="4">N16/$N$25*100</f>
        <v>65.437853084155734</v>
      </c>
    </row>
    <row r="17" spans="1:15" x14ac:dyDescent="0.2">
      <c r="A17" s="55" t="s">
        <v>122</v>
      </c>
      <c r="B17" s="134">
        <v>18156</v>
      </c>
      <c r="C17" s="137">
        <v>21871</v>
      </c>
      <c r="D17" s="56">
        <v>16026</v>
      </c>
      <c r="E17" s="56">
        <v>4610</v>
      </c>
      <c r="F17" s="56">
        <v>5598</v>
      </c>
      <c r="G17" s="56">
        <v>8967</v>
      </c>
      <c r="H17" s="68">
        <v>12310</v>
      </c>
      <c r="I17" s="68">
        <v>10715</v>
      </c>
      <c r="J17" s="68">
        <v>15735</v>
      </c>
      <c r="K17" s="57">
        <v>14984</v>
      </c>
      <c r="L17" s="57">
        <v>14720</v>
      </c>
      <c r="M17" s="57">
        <v>12777</v>
      </c>
      <c r="N17" s="58">
        <f t="shared" si="3"/>
        <v>156469</v>
      </c>
      <c r="O17" s="59">
        <f t="shared" si="4"/>
        <v>25.688683411673345</v>
      </c>
    </row>
    <row r="18" spans="1:15" x14ac:dyDescent="0.2">
      <c r="A18" s="55" t="s">
        <v>123</v>
      </c>
      <c r="B18" s="134">
        <v>2456</v>
      </c>
      <c r="C18" s="137">
        <v>1781</v>
      </c>
      <c r="D18" s="56">
        <v>1775</v>
      </c>
      <c r="E18" s="56">
        <v>1121</v>
      </c>
      <c r="F18" s="56">
        <v>1105</v>
      </c>
      <c r="G18" s="56">
        <v>2239</v>
      </c>
      <c r="H18" s="57">
        <v>2976</v>
      </c>
      <c r="I18" s="57">
        <v>1454</v>
      </c>
      <c r="J18" s="57">
        <v>3122</v>
      </c>
      <c r="K18" s="57">
        <v>2250</v>
      </c>
      <c r="L18" s="57">
        <v>1837</v>
      </c>
      <c r="M18" s="57">
        <v>1749</v>
      </c>
      <c r="N18" s="58">
        <f t="shared" si="3"/>
        <v>23865</v>
      </c>
      <c r="O18" s="59">
        <f t="shared" si="4"/>
        <v>3.9180951474067345</v>
      </c>
    </row>
    <row r="19" spans="1:15" x14ac:dyDescent="0.2">
      <c r="A19" s="55" t="s">
        <v>124</v>
      </c>
      <c r="B19" s="134">
        <v>2268</v>
      </c>
      <c r="C19" s="137">
        <v>2113</v>
      </c>
      <c r="D19" s="56">
        <v>1821</v>
      </c>
      <c r="E19" s="56">
        <v>843</v>
      </c>
      <c r="F19" s="56">
        <v>961</v>
      </c>
      <c r="G19" s="56">
        <v>1385</v>
      </c>
      <c r="H19" s="57">
        <v>1535</v>
      </c>
      <c r="I19" s="57">
        <v>1099</v>
      </c>
      <c r="J19" s="57">
        <v>1798</v>
      </c>
      <c r="K19" s="57">
        <v>1988</v>
      </c>
      <c r="L19" s="57">
        <v>1682</v>
      </c>
      <c r="M19" s="57">
        <v>1731</v>
      </c>
      <c r="N19" s="58">
        <f t="shared" si="3"/>
        <v>19224</v>
      </c>
      <c r="O19" s="59">
        <f t="shared" si="4"/>
        <v>3.1561475430021821</v>
      </c>
    </row>
    <row r="20" spans="1:15" x14ac:dyDescent="0.2">
      <c r="A20" s="55" t="s">
        <v>78</v>
      </c>
      <c r="B20" s="134">
        <v>554</v>
      </c>
      <c r="C20" s="137">
        <v>553</v>
      </c>
      <c r="D20" s="56">
        <v>611</v>
      </c>
      <c r="E20" s="56">
        <v>256</v>
      </c>
      <c r="F20" s="56">
        <v>241</v>
      </c>
      <c r="G20" s="56">
        <v>328</v>
      </c>
      <c r="H20" s="57">
        <v>496</v>
      </c>
      <c r="I20" s="57">
        <v>403</v>
      </c>
      <c r="J20" s="57">
        <v>494</v>
      </c>
      <c r="K20" s="57">
        <v>489</v>
      </c>
      <c r="L20" s="57">
        <v>474</v>
      </c>
      <c r="M20" s="57">
        <v>491</v>
      </c>
      <c r="N20" s="58">
        <f t="shared" si="3"/>
        <v>5390</v>
      </c>
      <c r="O20" s="59">
        <f t="shared" si="4"/>
        <v>0.8849165239690886</v>
      </c>
    </row>
    <row r="21" spans="1:15" x14ac:dyDescent="0.2">
      <c r="A21" s="55" t="s">
        <v>126</v>
      </c>
      <c r="B21" s="134">
        <v>289</v>
      </c>
      <c r="C21" s="137">
        <v>314</v>
      </c>
      <c r="D21" s="56">
        <v>260</v>
      </c>
      <c r="E21" s="56">
        <v>180</v>
      </c>
      <c r="F21" s="56">
        <v>178</v>
      </c>
      <c r="G21" s="56">
        <v>196</v>
      </c>
      <c r="H21" s="57">
        <v>282</v>
      </c>
      <c r="I21" s="57">
        <v>210</v>
      </c>
      <c r="J21" s="57">
        <v>431</v>
      </c>
      <c r="K21" s="57">
        <v>260</v>
      </c>
      <c r="L21" s="57">
        <v>228</v>
      </c>
      <c r="M21" s="57">
        <v>254</v>
      </c>
      <c r="N21" s="58">
        <f t="shared" si="3"/>
        <v>3082</v>
      </c>
      <c r="O21" s="59">
        <f t="shared" si="4"/>
        <v>0.50599494005059953</v>
      </c>
    </row>
    <row r="22" spans="1:15" x14ac:dyDescent="0.2">
      <c r="A22" s="55" t="s">
        <v>125</v>
      </c>
      <c r="B22" s="134">
        <v>205</v>
      </c>
      <c r="C22" s="137">
        <v>195</v>
      </c>
      <c r="D22" s="56">
        <v>156</v>
      </c>
      <c r="E22" s="56">
        <v>78</v>
      </c>
      <c r="F22" s="56">
        <v>70</v>
      </c>
      <c r="G22" s="56">
        <v>153</v>
      </c>
      <c r="H22" s="57">
        <v>259</v>
      </c>
      <c r="I22" s="57">
        <v>150</v>
      </c>
      <c r="J22" s="57">
        <v>230</v>
      </c>
      <c r="K22" s="57">
        <v>196</v>
      </c>
      <c r="L22" s="57">
        <v>198</v>
      </c>
      <c r="M22" s="57">
        <v>194</v>
      </c>
      <c r="N22" s="58">
        <f t="shared" si="3"/>
        <v>2084</v>
      </c>
      <c r="O22" s="59">
        <f t="shared" si="4"/>
        <v>0.34214583227302053</v>
      </c>
    </row>
    <row r="23" spans="1:15" x14ac:dyDescent="0.2">
      <c r="A23" s="55" t="s">
        <v>127</v>
      </c>
      <c r="B23" s="135">
        <v>9</v>
      </c>
      <c r="C23" s="138">
        <v>6</v>
      </c>
      <c r="D23" s="56">
        <v>11</v>
      </c>
      <c r="E23" s="56">
        <v>11</v>
      </c>
      <c r="F23" s="56">
        <v>8</v>
      </c>
      <c r="G23" s="56">
        <v>9</v>
      </c>
      <c r="H23" s="68">
        <v>7</v>
      </c>
      <c r="I23" s="68">
        <v>12</v>
      </c>
      <c r="J23" s="68">
        <v>29</v>
      </c>
      <c r="K23" s="68">
        <v>20</v>
      </c>
      <c r="L23" s="68">
        <v>8</v>
      </c>
      <c r="M23" s="68">
        <v>9</v>
      </c>
      <c r="N23" s="58">
        <f t="shared" si="3"/>
        <v>139</v>
      </c>
      <c r="O23" s="59">
        <f t="shared" si="4"/>
        <v>2.2820667315714901E-2</v>
      </c>
    </row>
    <row r="24" spans="1:15" ht="13.5" thickBot="1" x14ac:dyDescent="0.25">
      <c r="A24" s="60" t="s">
        <v>128</v>
      </c>
      <c r="B24" s="134">
        <v>23</v>
      </c>
      <c r="C24" s="137">
        <v>42</v>
      </c>
      <c r="D24" s="61">
        <v>16</v>
      </c>
      <c r="E24" s="61">
        <v>7</v>
      </c>
      <c r="F24" s="61">
        <v>13</v>
      </c>
      <c r="G24" s="61">
        <v>21</v>
      </c>
      <c r="H24" s="69">
        <v>17</v>
      </c>
      <c r="I24" s="69">
        <v>18</v>
      </c>
      <c r="J24" s="69">
        <v>33</v>
      </c>
      <c r="K24" s="69">
        <v>17</v>
      </c>
      <c r="L24" s="69">
        <v>30</v>
      </c>
      <c r="M24" s="69">
        <v>27</v>
      </c>
      <c r="N24" s="58">
        <f t="shared" si="3"/>
        <v>264</v>
      </c>
      <c r="O24" s="59">
        <f t="shared" si="4"/>
        <v>4.334285015358802E-2</v>
      </c>
    </row>
    <row r="25" spans="1:15" ht="14.25" thickTop="1" thickBot="1" x14ac:dyDescent="0.25">
      <c r="A25" s="104" t="s">
        <v>65</v>
      </c>
      <c r="B25" s="105">
        <f>SUM(B16:B24)</f>
        <v>72320</v>
      </c>
      <c r="C25" s="105">
        <f t="shared" ref="C25:O25" si="5">SUM(C16:C24)</f>
        <v>71822</v>
      </c>
      <c r="D25" s="105">
        <f t="shared" si="5"/>
        <v>61780</v>
      </c>
      <c r="E25" s="105">
        <f t="shared" si="5"/>
        <v>25677</v>
      </c>
      <c r="F25" s="105">
        <f t="shared" si="5"/>
        <v>26827</v>
      </c>
      <c r="G25" s="105">
        <f t="shared" si="5"/>
        <v>38465</v>
      </c>
      <c r="H25" s="105">
        <f t="shared" si="5"/>
        <v>51722</v>
      </c>
      <c r="I25" s="105">
        <f t="shared" si="5"/>
        <v>42036</v>
      </c>
      <c r="J25" s="105">
        <f t="shared" si="5"/>
        <v>60043</v>
      </c>
      <c r="K25" s="105">
        <f t="shared" si="5"/>
        <v>56690</v>
      </c>
      <c r="L25" s="105">
        <f t="shared" si="5"/>
        <v>51593</v>
      </c>
      <c r="M25" s="105">
        <f t="shared" si="5"/>
        <v>50122</v>
      </c>
      <c r="N25" s="105">
        <f t="shared" si="5"/>
        <v>609097</v>
      </c>
      <c r="O25" s="105">
        <f t="shared" si="5"/>
        <v>99.999999999999986</v>
      </c>
    </row>
    <row r="26" spans="1:15" ht="14.25" thickTop="1" thickBot="1" x14ac:dyDescent="0.25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</row>
    <row r="27" spans="1:15" ht="14.25" thickTop="1" thickBot="1" x14ac:dyDescent="0.25">
      <c r="A27" s="103" t="s">
        <v>55</v>
      </c>
      <c r="B27" s="103" t="s">
        <v>33</v>
      </c>
      <c r="C27" s="103" t="s">
        <v>56</v>
      </c>
      <c r="D27" s="103" t="s">
        <v>35</v>
      </c>
      <c r="E27" s="103" t="s">
        <v>36</v>
      </c>
      <c r="F27" s="103" t="s">
        <v>37</v>
      </c>
      <c r="G27" s="103" t="s">
        <v>38</v>
      </c>
      <c r="H27" s="103" t="s">
        <v>48</v>
      </c>
      <c r="I27" s="103" t="s">
        <v>57</v>
      </c>
      <c r="J27" s="103" t="s">
        <v>58</v>
      </c>
      <c r="K27" s="103" t="s">
        <v>59</v>
      </c>
      <c r="L27" s="103" t="s">
        <v>60</v>
      </c>
      <c r="M27" s="103" t="s">
        <v>61</v>
      </c>
      <c r="N27" s="103">
        <v>2021</v>
      </c>
      <c r="O27" s="103" t="s">
        <v>62</v>
      </c>
    </row>
    <row r="28" spans="1:15" ht="13.5" thickTop="1" x14ac:dyDescent="0.2">
      <c r="A28" s="169" t="s">
        <v>129</v>
      </c>
      <c r="B28" s="133">
        <v>33729</v>
      </c>
      <c r="C28" s="136">
        <v>32282</v>
      </c>
      <c r="D28" s="136">
        <v>45338</v>
      </c>
      <c r="E28" s="136">
        <v>40040</v>
      </c>
      <c r="F28" s="51">
        <v>33489</v>
      </c>
      <c r="G28" s="51">
        <v>35566</v>
      </c>
      <c r="H28" s="51">
        <v>38696</v>
      </c>
      <c r="I28" s="51">
        <v>30858</v>
      </c>
      <c r="J28" s="51">
        <v>43919</v>
      </c>
      <c r="K28" s="51">
        <v>44295</v>
      </c>
      <c r="L28" s="52">
        <v>59597</v>
      </c>
      <c r="M28" s="52">
        <v>43264</v>
      </c>
      <c r="N28" s="53">
        <f t="shared" ref="N28:N35" si="6">SUM(B28:M28)</f>
        <v>481073</v>
      </c>
      <c r="O28" s="54">
        <f t="shared" ref="O28:O35" si="7">N28/$N$37*100</f>
        <v>54.800339459939742</v>
      </c>
    </row>
    <row r="29" spans="1:15" x14ac:dyDescent="0.2">
      <c r="A29" s="55" t="s">
        <v>122</v>
      </c>
      <c r="B29" s="134">
        <v>13278</v>
      </c>
      <c r="C29" s="137">
        <v>19080</v>
      </c>
      <c r="D29" s="137">
        <v>61425</v>
      </c>
      <c r="E29" s="137">
        <v>28168</v>
      </c>
      <c r="F29" s="56">
        <v>19786</v>
      </c>
      <c r="G29" s="56">
        <v>18982</v>
      </c>
      <c r="H29" s="68">
        <v>14518</v>
      </c>
      <c r="I29" s="68">
        <v>9723</v>
      </c>
      <c r="J29" s="68">
        <v>15523</v>
      </c>
      <c r="K29" s="68">
        <v>17742</v>
      </c>
      <c r="L29" s="57">
        <v>83485</v>
      </c>
      <c r="M29" s="57">
        <v>30224</v>
      </c>
      <c r="N29" s="58">
        <f t="shared" si="6"/>
        <v>331934</v>
      </c>
      <c r="O29" s="59">
        <f t="shared" si="7"/>
        <v>37.811508603259043</v>
      </c>
    </row>
    <row r="30" spans="1:15" x14ac:dyDescent="0.2">
      <c r="A30" s="55" t="s">
        <v>124</v>
      </c>
      <c r="B30" s="134">
        <v>1669</v>
      </c>
      <c r="C30" s="137">
        <v>1820</v>
      </c>
      <c r="D30" s="137">
        <v>2353</v>
      </c>
      <c r="E30" s="137">
        <v>2184</v>
      </c>
      <c r="F30" s="56">
        <v>2061</v>
      </c>
      <c r="G30" s="56">
        <v>2206</v>
      </c>
      <c r="H30" s="57">
        <v>2083</v>
      </c>
      <c r="I30" s="57">
        <v>1571</v>
      </c>
      <c r="J30" s="57">
        <v>2507</v>
      </c>
      <c r="K30" s="57">
        <v>2608</v>
      </c>
      <c r="L30" s="57">
        <v>6140</v>
      </c>
      <c r="M30" s="57">
        <v>3894</v>
      </c>
      <c r="N30" s="58">
        <f t="shared" si="6"/>
        <v>31096</v>
      </c>
      <c r="O30" s="59">
        <f t="shared" si="7"/>
        <v>3.5422302973691853</v>
      </c>
    </row>
    <row r="31" spans="1:15" x14ac:dyDescent="0.2">
      <c r="A31" s="55" t="s">
        <v>123</v>
      </c>
      <c r="B31" s="134">
        <v>1834</v>
      </c>
      <c r="C31" s="137">
        <v>1486</v>
      </c>
      <c r="D31" s="137">
        <v>1786</v>
      </c>
      <c r="E31" s="137">
        <v>1282</v>
      </c>
      <c r="F31" s="56">
        <v>1469</v>
      </c>
      <c r="G31" s="56">
        <v>2051</v>
      </c>
      <c r="H31" s="57">
        <v>2585</v>
      </c>
      <c r="I31" s="57">
        <v>1465</v>
      </c>
      <c r="J31" s="57">
        <v>2780</v>
      </c>
      <c r="K31" s="57">
        <v>1863</v>
      </c>
      <c r="L31" s="57">
        <v>1900</v>
      </c>
      <c r="M31" s="57">
        <v>1615</v>
      </c>
      <c r="N31" s="58">
        <f t="shared" si="6"/>
        <v>22116</v>
      </c>
      <c r="O31" s="59">
        <f t="shared" si="7"/>
        <v>2.519293968890433</v>
      </c>
    </row>
    <row r="32" spans="1:15" x14ac:dyDescent="0.2">
      <c r="A32" s="180" t="s">
        <v>138</v>
      </c>
      <c r="B32" s="134">
        <v>440</v>
      </c>
      <c r="C32" s="137">
        <v>469</v>
      </c>
      <c r="D32" s="137">
        <v>509</v>
      </c>
      <c r="E32" s="137">
        <v>466</v>
      </c>
      <c r="F32" s="56">
        <v>483</v>
      </c>
      <c r="G32" s="56">
        <v>516</v>
      </c>
      <c r="H32" s="57">
        <v>477</v>
      </c>
      <c r="I32" s="57">
        <v>422</v>
      </c>
      <c r="J32" s="57">
        <v>483</v>
      </c>
      <c r="K32" s="57">
        <v>530</v>
      </c>
      <c r="L32" s="57">
        <v>510</v>
      </c>
      <c r="M32" s="57">
        <v>478</v>
      </c>
      <c r="N32" s="58">
        <f t="shared" si="6"/>
        <v>5783</v>
      </c>
      <c r="O32" s="59">
        <f t="shared" si="7"/>
        <v>0.65875732601254178</v>
      </c>
    </row>
    <row r="33" spans="1:15" x14ac:dyDescent="0.2">
      <c r="A33" s="55" t="s">
        <v>126</v>
      </c>
      <c r="B33" s="134">
        <v>253</v>
      </c>
      <c r="C33" s="137">
        <v>220</v>
      </c>
      <c r="D33" s="137">
        <v>270</v>
      </c>
      <c r="E33" s="137">
        <v>228</v>
      </c>
      <c r="F33" s="56">
        <v>198</v>
      </c>
      <c r="G33" s="56">
        <v>209</v>
      </c>
      <c r="H33" s="57">
        <v>260</v>
      </c>
      <c r="I33" s="57">
        <v>176</v>
      </c>
      <c r="J33" s="57">
        <v>300</v>
      </c>
      <c r="K33" s="57">
        <v>245</v>
      </c>
      <c r="L33" s="57">
        <v>612</v>
      </c>
      <c r="M33" s="57">
        <v>398</v>
      </c>
      <c r="N33" s="58">
        <f t="shared" si="6"/>
        <v>3369</v>
      </c>
      <c r="O33" s="59">
        <f t="shared" si="7"/>
        <v>0.38377199227671682</v>
      </c>
    </row>
    <row r="34" spans="1:15" x14ac:dyDescent="0.2">
      <c r="A34" s="55" t="s">
        <v>125</v>
      </c>
      <c r="B34" s="134">
        <v>158</v>
      </c>
      <c r="C34" s="137">
        <v>180</v>
      </c>
      <c r="D34" s="137">
        <v>184</v>
      </c>
      <c r="E34" s="137">
        <v>171</v>
      </c>
      <c r="F34" s="56">
        <v>143</v>
      </c>
      <c r="G34" s="56">
        <v>148</v>
      </c>
      <c r="H34" s="57">
        <v>221</v>
      </c>
      <c r="I34" s="57">
        <v>125</v>
      </c>
      <c r="J34" s="57">
        <v>173</v>
      </c>
      <c r="K34" s="57">
        <v>159</v>
      </c>
      <c r="L34" s="57">
        <v>195</v>
      </c>
      <c r="M34" s="57">
        <v>161</v>
      </c>
      <c r="N34" s="58">
        <f t="shared" si="6"/>
        <v>2018</v>
      </c>
      <c r="O34" s="59">
        <f t="shared" si="7"/>
        <v>0.22987589207907824</v>
      </c>
    </row>
    <row r="35" spans="1:15" x14ac:dyDescent="0.2">
      <c r="A35" s="55" t="s">
        <v>127</v>
      </c>
      <c r="B35" s="135">
        <v>18</v>
      </c>
      <c r="C35" s="138">
        <v>12</v>
      </c>
      <c r="D35" s="138">
        <v>10</v>
      </c>
      <c r="E35" s="138">
        <v>11</v>
      </c>
      <c r="F35" s="56">
        <v>11</v>
      </c>
      <c r="G35" s="56">
        <v>12</v>
      </c>
      <c r="H35" s="68">
        <v>11</v>
      </c>
      <c r="I35" s="68">
        <v>13</v>
      </c>
      <c r="J35" s="68">
        <v>23</v>
      </c>
      <c r="K35" s="68">
        <v>9</v>
      </c>
      <c r="L35" s="68">
        <v>27</v>
      </c>
      <c r="M35" s="68">
        <v>11</v>
      </c>
      <c r="N35" s="58">
        <f t="shared" si="6"/>
        <v>168</v>
      </c>
      <c r="O35" s="59">
        <f t="shared" si="7"/>
        <v>1.9137338884680447E-2</v>
      </c>
    </row>
    <row r="36" spans="1:15" ht="13.5" thickBot="1" x14ac:dyDescent="0.25">
      <c r="A36" s="60" t="s">
        <v>128</v>
      </c>
      <c r="B36" s="134">
        <v>14</v>
      </c>
      <c r="C36" s="137">
        <v>43</v>
      </c>
      <c r="D36" s="137">
        <v>29</v>
      </c>
      <c r="E36" s="137">
        <v>17</v>
      </c>
      <c r="F36" s="61">
        <v>20</v>
      </c>
      <c r="G36" s="61">
        <v>22</v>
      </c>
      <c r="H36" s="69">
        <v>24</v>
      </c>
      <c r="I36" s="69">
        <v>15</v>
      </c>
      <c r="J36" s="69">
        <v>31</v>
      </c>
      <c r="K36" s="69">
        <v>24</v>
      </c>
      <c r="L36" s="69">
        <v>44</v>
      </c>
      <c r="M36" s="69">
        <v>25</v>
      </c>
      <c r="N36" s="58">
        <f t="shared" ref="N36" si="8">SUM(B36:M36)</f>
        <v>308</v>
      </c>
      <c r="O36" s="74">
        <f t="shared" ref="O36" si="9">N36/$N$37*100</f>
        <v>3.5085121288580816E-2</v>
      </c>
    </row>
    <row r="37" spans="1:15" ht="14.25" thickTop="1" thickBot="1" x14ac:dyDescent="0.25">
      <c r="A37" s="104" t="s">
        <v>65</v>
      </c>
      <c r="B37" s="105">
        <f>SUM(B28:B36)</f>
        <v>51393</v>
      </c>
      <c r="C37" s="105">
        <f t="shared" ref="C37:O37" si="10">SUM(C28:C36)</f>
        <v>55592</v>
      </c>
      <c r="D37" s="105">
        <f t="shared" si="10"/>
        <v>111904</v>
      </c>
      <c r="E37" s="105">
        <f t="shared" si="10"/>
        <v>72567</v>
      </c>
      <c r="F37" s="105">
        <f t="shared" si="10"/>
        <v>57660</v>
      </c>
      <c r="G37" s="105">
        <f t="shared" si="10"/>
        <v>59712</v>
      </c>
      <c r="H37" s="105">
        <f t="shared" si="10"/>
        <v>58875</v>
      </c>
      <c r="I37" s="105">
        <f t="shared" si="10"/>
        <v>44368</v>
      </c>
      <c r="J37" s="105">
        <f t="shared" si="10"/>
        <v>65739</v>
      </c>
      <c r="K37" s="105">
        <f t="shared" ref="K37" si="11">SUM(K28:K36)</f>
        <v>67475</v>
      </c>
      <c r="L37" s="105">
        <f t="shared" si="10"/>
        <v>152510</v>
      </c>
      <c r="M37" s="105">
        <f t="shared" si="10"/>
        <v>80070</v>
      </c>
      <c r="N37" s="105">
        <f t="shared" si="10"/>
        <v>877865</v>
      </c>
      <c r="O37" s="105">
        <f t="shared" si="10"/>
        <v>100</v>
      </c>
    </row>
    <row r="38" spans="1:15" ht="14.25" thickTop="1" thickBot="1" x14ac:dyDescent="0.25"/>
    <row r="39" spans="1:15" ht="14.25" thickTop="1" thickBot="1" x14ac:dyDescent="0.25">
      <c r="A39" s="103" t="s">
        <v>55</v>
      </c>
      <c r="B39" s="103" t="s">
        <v>33</v>
      </c>
      <c r="C39" s="103" t="s">
        <v>56</v>
      </c>
      <c r="D39" s="103" t="s">
        <v>35</v>
      </c>
      <c r="E39" s="103" t="s">
        <v>36</v>
      </c>
      <c r="F39" s="103" t="s">
        <v>37</v>
      </c>
      <c r="G39" s="103" t="s">
        <v>38</v>
      </c>
      <c r="H39" s="103" t="s">
        <v>48</v>
      </c>
      <c r="I39" s="103" t="s">
        <v>57</v>
      </c>
      <c r="J39" s="103" t="s">
        <v>58</v>
      </c>
      <c r="K39" s="103" t="s">
        <v>59</v>
      </c>
      <c r="L39" s="103" t="s">
        <v>60</v>
      </c>
      <c r="M39" s="103" t="s">
        <v>61</v>
      </c>
      <c r="N39" s="103">
        <v>2022</v>
      </c>
      <c r="O39" s="103" t="s">
        <v>62</v>
      </c>
    </row>
    <row r="40" spans="1:15" ht="13.5" thickTop="1" x14ac:dyDescent="0.2">
      <c r="A40" s="169" t="s">
        <v>129</v>
      </c>
      <c r="B40" s="133">
        <v>51708</v>
      </c>
      <c r="C40" s="136"/>
      <c r="D40" s="136"/>
      <c r="E40" s="136"/>
      <c r="F40" s="51"/>
      <c r="G40" s="51"/>
      <c r="H40" s="51"/>
      <c r="I40" s="51"/>
      <c r="J40" s="51"/>
      <c r="K40" s="51"/>
      <c r="L40" s="52"/>
      <c r="M40" s="52"/>
      <c r="N40" s="53">
        <f t="shared" ref="N40:N47" si="12">SUM(B40:M40)</f>
        <v>51708</v>
      </c>
      <c r="O40" s="54">
        <f t="shared" ref="O40:O47" si="13">N40/$N$49*100</f>
        <v>65.905325142114251</v>
      </c>
    </row>
    <row r="41" spans="1:15" x14ac:dyDescent="0.2">
      <c r="A41" s="55" t="s">
        <v>122</v>
      </c>
      <c r="B41" s="134">
        <v>20481</v>
      </c>
      <c r="C41" s="137"/>
      <c r="D41" s="137"/>
      <c r="E41" s="137"/>
      <c r="F41" s="56"/>
      <c r="G41" s="56"/>
      <c r="H41" s="68"/>
      <c r="I41" s="68"/>
      <c r="J41" s="68"/>
      <c r="K41" s="68"/>
      <c r="L41" s="57"/>
      <c r="M41" s="57"/>
      <c r="N41" s="58">
        <f t="shared" si="12"/>
        <v>20481</v>
      </c>
      <c r="O41" s="59">
        <f t="shared" si="13"/>
        <v>26.104412551938616</v>
      </c>
    </row>
    <row r="42" spans="1:15" x14ac:dyDescent="0.2">
      <c r="A42" s="55" t="s">
        <v>124</v>
      </c>
      <c r="B42" s="134">
        <v>3306</v>
      </c>
      <c r="C42" s="137"/>
      <c r="D42" s="137"/>
      <c r="E42" s="137"/>
      <c r="F42" s="56"/>
      <c r="G42" s="56"/>
      <c r="H42" s="57"/>
      <c r="I42" s="57"/>
      <c r="J42" s="57"/>
      <c r="K42" s="57"/>
      <c r="L42" s="57"/>
      <c r="M42" s="57"/>
      <c r="N42" s="58">
        <f t="shared" si="12"/>
        <v>3306</v>
      </c>
      <c r="O42" s="59">
        <f t="shared" si="13"/>
        <v>4.2137194422493565</v>
      </c>
    </row>
    <row r="43" spans="1:15" x14ac:dyDescent="0.2">
      <c r="A43" s="55" t="s">
        <v>123</v>
      </c>
      <c r="B43" s="134">
        <v>2011</v>
      </c>
      <c r="C43" s="137"/>
      <c r="D43" s="137"/>
      <c r="E43" s="137"/>
      <c r="F43" s="56"/>
      <c r="G43" s="56"/>
      <c r="H43" s="57"/>
      <c r="I43" s="57"/>
      <c r="J43" s="57"/>
      <c r="K43" s="57"/>
      <c r="L43" s="57"/>
      <c r="M43" s="57"/>
      <c r="N43" s="58">
        <f t="shared" si="12"/>
        <v>2011</v>
      </c>
      <c r="O43" s="59">
        <f t="shared" si="13"/>
        <v>2.5631548089423637</v>
      </c>
    </row>
    <row r="44" spans="1:15" x14ac:dyDescent="0.2">
      <c r="A44" s="180" t="s">
        <v>138</v>
      </c>
      <c r="B44" s="134">
        <v>524</v>
      </c>
      <c r="C44" s="137"/>
      <c r="D44" s="137"/>
      <c r="E44" s="137"/>
      <c r="F44" s="56"/>
      <c r="G44" s="56"/>
      <c r="H44" s="57"/>
      <c r="I44" s="57"/>
      <c r="J44" s="57"/>
      <c r="K44" s="57"/>
      <c r="L44" s="57"/>
      <c r="M44" s="57"/>
      <c r="N44" s="58">
        <f t="shared" si="12"/>
        <v>524</v>
      </c>
      <c r="O44" s="59">
        <f t="shared" si="13"/>
        <v>0.66787325702923861</v>
      </c>
    </row>
    <row r="45" spans="1:15" x14ac:dyDescent="0.2">
      <c r="A45" s="55" t="s">
        <v>126</v>
      </c>
      <c r="B45" s="134">
        <v>261</v>
      </c>
      <c r="C45" s="137"/>
      <c r="D45" s="137"/>
      <c r="E45" s="137"/>
      <c r="F45" s="56"/>
      <c r="G45" s="56"/>
      <c r="H45" s="57"/>
      <c r="I45" s="57"/>
      <c r="J45" s="57"/>
      <c r="K45" s="57"/>
      <c r="L45" s="57"/>
      <c r="M45" s="57"/>
      <c r="N45" s="58">
        <f t="shared" si="12"/>
        <v>261</v>
      </c>
      <c r="O45" s="59">
        <f t="shared" si="13"/>
        <v>0.3326620612302123</v>
      </c>
    </row>
    <row r="46" spans="1:15" x14ac:dyDescent="0.2">
      <c r="A46" s="55" t="s">
        <v>125</v>
      </c>
      <c r="B46" s="134">
        <v>126</v>
      </c>
      <c r="C46" s="137"/>
      <c r="D46" s="137"/>
      <c r="E46" s="137"/>
      <c r="F46" s="56"/>
      <c r="G46" s="56"/>
      <c r="H46" s="57"/>
      <c r="I46" s="57"/>
      <c r="J46" s="57"/>
      <c r="K46" s="57"/>
      <c r="L46" s="57"/>
      <c r="M46" s="57"/>
      <c r="N46" s="58">
        <f t="shared" si="12"/>
        <v>126</v>
      </c>
      <c r="O46" s="59">
        <f t="shared" si="13"/>
        <v>0.16059547783527492</v>
      </c>
    </row>
    <row r="47" spans="1:15" x14ac:dyDescent="0.2">
      <c r="A47" s="55" t="s">
        <v>127</v>
      </c>
      <c r="B47" s="135">
        <v>22</v>
      </c>
      <c r="C47" s="138"/>
      <c r="D47" s="138"/>
      <c r="E47" s="138"/>
      <c r="F47" s="56"/>
      <c r="G47" s="56"/>
      <c r="H47" s="68"/>
      <c r="I47" s="68"/>
      <c r="J47" s="68"/>
      <c r="K47" s="68"/>
      <c r="L47" s="68"/>
      <c r="M47" s="68"/>
      <c r="N47" s="58">
        <f t="shared" si="12"/>
        <v>22</v>
      </c>
      <c r="O47" s="59">
        <f t="shared" si="13"/>
        <v>2.8040480256952764E-2</v>
      </c>
    </row>
    <row r="48" spans="1:15" ht="13.5" thickBot="1" x14ac:dyDescent="0.25">
      <c r="A48" s="60" t="s">
        <v>128</v>
      </c>
      <c r="B48" s="134">
        <v>19</v>
      </c>
      <c r="C48" s="137"/>
      <c r="D48" s="137"/>
      <c r="E48" s="137"/>
      <c r="F48" s="61"/>
      <c r="G48" s="61"/>
      <c r="H48" s="69"/>
      <c r="I48" s="69"/>
      <c r="J48" s="69"/>
      <c r="K48" s="69"/>
      <c r="L48" s="69"/>
      <c r="M48" s="69"/>
      <c r="N48" s="58">
        <f t="shared" ref="N48" si="14">SUM(B48:M48)</f>
        <v>19</v>
      </c>
      <c r="O48" s="74">
        <f t="shared" ref="O48" si="15">N48/$N$49*100</f>
        <v>2.4216778403731935E-2</v>
      </c>
    </row>
    <row r="49" spans="1:15" ht="14.25" thickTop="1" thickBot="1" x14ac:dyDescent="0.25">
      <c r="A49" s="104" t="s">
        <v>65</v>
      </c>
      <c r="B49" s="105">
        <f>SUM(B40:B48)</f>
        <v>78458</v>
      </c>
      <c r="C49" s="105">
        <f t="shared" ref="C49:O49" si="16">SUM(C40:C48)</f>
        <v>0</v>
      </c>
      <c r="D49" s="105">
        <f t="shared" si="16"/>
        <v>0</v>
      </c>
      <c r="E49" s="105">
        <f t="shared" si="16"/>
        <v>0</v>
      </c>
      <c r="F49" s="105">
        <f t="shared" si="16"/>
        <v>0</v>
      </c>
      <c r="G49" s="105">
        <f t="shared" si="16"/>
        <v>0</v>
      </c>
      <c r="H49" s="105">
        <f t="shared" si="16"/>
        <v>0</v>
      </c>
      <c r="I49" s="105">
        <f t="shared" si="16"/>
        <v>0</v>
      </c>
      <c r="J49" s="105">
        <f t="shared" si="16"/>
        <v>0</v>
      </c>
      <c r="K49" s="105">
        <f t="shared" si="16"/>
        <v>0</v>
      </c>
      <c r="L49" s="105">
        <f t="shared" si="16"/>
        <v>0</v>
      </c>
      <c r="M49" s="105">
        <f t="shared" si="16"/>
        <v>0</v>
      </c>
      <c r="N49" s="105">
        <f t="shared" si="16"/>
        <v>78458</v>
      </c>
      <c r="O49" s="105">
        <f t="shared" si="16"/>
        <v>99.999999999999972</v>
      </c>
    </row>
    <row r="50" spans="1:15" ht="13.5" thickTop="1" x14ac:dyDescent="0.2"/>
  </sheetData>
  <sortState ref="A40:O47">
    <sortCondition descending="1" ref="O40:O47"/>
  </sortState>
  <mergeCells count="4">
    <mergeCell ref="A26:O26"/>
    <mergeCell ref="A1:O1"/>
    <mergeCell ref="A14:O14"/>
    <mergeCell ref="A2:O2"/>
  </mergeCells>
  <printOptions horizontalCentered="1"/>
  <pageMargins left="0.39370078740157483" right="0.39370078740157483" top="0.78740157480314965" bottom="0.78740157480314965" header="0.23622047244094491" footer="0.31496062992125984"/>
  <pageSetup paperSize="9" scale="9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8"/>
  <sheetViews>
    <sheetView topLeftCell="A4" zoomScale="175" zoomScaleNormal="175" workbookViewId="0">
      <selection activeCell="F20" sqref="F20"/>
    </sheetView>
  </sheetViews>
  <sheetFormatPr baseColWidth="10" defaultRowHeight="12.75" x14ac:dyDescent="0.2"/>
  <cols>
    <col min="1" max="1" width="33.42578125" bestFit="1" customWidth="1"/>
    <col min="2" max="2" width="6.7109375" bestFit="1" customWidth="1"/>
    <col min="3" max="3" width="7.140625" bestFit="1" customWidth="1"/>
    <col min="4" max="4" width="6.28515625" bestFit="1" customWidth="1"/>
  </cols>
  <sheetData>
    <row r="4" spans="1:4" x14ac:dyDescent="0.2">
      <c r="A4" s="246" t="s">
        <v>203</v>
      </c>
      <c r="B4" s="247"/>
      <c r="C4" s="247"/>
      <c r="D4" s="248"/>
    </row>
    <row r="5" spans="1:4" x14ac:dyDescent="0.2">
      <c r="A5" s="249" t="s">
        <v>204</v>
      </c>
      <c r="B5" s="250"/>
      <c r="C5" s="250"/>
      <c r="D5" s="251"/>
    </row>
    <row r="6" spans="1:4" ht="13.5" thickBot="1" x14ac:dyDescent="0.25"/>
    <row r="7" spans="1:4" ht="14.25" thickTop="1" thickBot="1" x14ac:dyDescent="0.25">
      <c r="A7" s="103" t="s">
        <v>55</v>
      </c>
      <c r="B7" s="198">
        <v>44531</v>
      </c>
      <c r="C7" s="198">
        <v>44562</v>
      </c>
      <c r="D7" s="198" t="s">
        <v>200</v>
      </c>
    </row>
    <row r="8" spans="1:4" ht="13.5" thickTop="1" x14ac:dyDescent="0.2">
      <c r="A8" s="199" t="s">
        <v>129</v>
      </c>
      <c r="B8" s="200">
        <v>43264</v>
      </c>
      <c r="C8" s="53">
        <v>51708</v>
      </c>
      <c r="D8" s="53">
        <f>C8-B8</f>
        <v>8444</v>
      </c>
    </row>
    <row r="9" spans="1:4" x14ac:dyDescent="0.2">
      <c r="A9" s="201" t="s">
        <v>122</v>
      </c>
      <c r="B9" s="202">
        <v>30224</v>
      </c>
      <c r="C9" s="58">
        <v>20481</v>
      </c>
      <c r="D9" s="58">
        <f t="shared" ref="D9:D16" si="0">C9-B9</f>
        <v>-9743</v>
      </c>
    </row>
    <row r="10" spans="1:4" x14ac:dyDescent="0.2">
      <c r="A10" s="201" t="s">
        <v>124</v>
      </c>
      <c r="B10" s="202">
        <v>3894</v>
      </c>
      <c r="C10" s="58">
        <v>3306</v>
      </c>
      <c r="D10" s="58">
        <f t="shared" si="0"/>
        <v>-588</v>
      </c>
    </row>
    <row r="11" spans="1:4" x14ac:dyDescent="0.2">
      <c r="A11" s="201" t="s">
        <v>123</v>
      </c>
      <c r="B11" s="202">
        <v>1615</v>
      </c>
      <c r="C11" s="58">
        <v>2011</v>
      </c>
      <c r="D11" s="58">
        <f t="shared" si="0"/>
        <v>396</v>
      </c>
    </row>
    <row r="12" spans="1:4" x14ac:dyDescent="0.2">
      <c r="A12" s="203" t="s">
        <v>138</v>
      </c>
      <c r="B12" s="202">
        <v>478</v>
      </c>
      <c r="C12" s="58">
        <v>524</v>
      </c>
      <c r="D12" s="58">
        <f t="shared" si="0"/>
        <v>46</v>
      </c>
    </row>
    <row r="13" spans="1:4" x14ac:dyDescent="0.2">
      <c r="A13" s="201" t="s">
        <v>126</v>
      </c>
      <c r="B13" s="202">
        <v>398</v>
      </c>
      <c r="C13" s="58">
        <v>261</v>
      </c>
      <c r="D13" s="58">
        <f t="shared" si="0"/>
        <v>-137</v>
      </c>
    </row>
    <row r="14" spans="1:4" x14ac:dyDescent="0.2">
      <c r="A14" s="201" t="s">
        <v>125</v>
      </c>
      <c r="B14" s="202">
        <v>161</v>
      </c>
      <c r="C14" s="58">
        <v>126</v>
      </c>
      <c r="D14" s="58">
        <f t="shared" si="0"/>
        <v>-35</v>
      </c>
    </row>
    <row r="15" spans="1:4" x14ac:dyDescent="0.2">
      <c r="A15" s="201" t="s">
        <v>127</v>
      </c>
      <c r="B15" s="202">
        <v>11</v>
      </c>
      <c r="C15" s="58">
        <v>22</v>
      </c>
      <c r="D15" s="58">
        <f t="shared" si="0"/>
        <v>11</v>
      </c>
    </row>
    <row r="16" spans="1:4" ht="13.5" thickBot="1" x14ac:dyDescent="0.25">
      <c r="A16" s="204" t="s">
        <v>128</v>
      </c>
      <c r="B16" s="205">
        <v>25</v>
      </c>
      <c r="C16" s="62">
        <v>19</v>
      </c>
      <c r="D16" s="62">
        <f t="shared" si="0"/>
        <v>-6</v>
      </c>
    </row>
    <row r="17" spans="1:4" ht="14.25" thickTop="1" thickBot="1" x14ac:dyDescent="0.25">
      <c r="A17" s="104" t="s">
        <v>65</v>
      </c>
      <c r="B17" s="105">
        <f t="shared" ref="B17" si="1">SUM(B8:B16)</f>
        <v>80070</v>
      </c>
      <c r="C17" s="105">
        <f>SUM(C8:C16)</f>
        <v>78458</v>
      </c>
      <c r="D17" s="105">
        <f>SUM(D8:D16)</f>
        <v>-1612</v>
      </c>
    </row>
    <row r="18" spans="1:4" ht="13.5" thickTop="1" x14ac:dyDescent="0.2"/>
  </sheetData>
  <mergeCells count="2">
    <mergeCell ref="A4:D4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INTRODUCCIÓN</vt:lpstr>
      <vt:lpstr>2020</vt:lpstr>
      <vt:lpstr>2021</vt:lpstr>
      <vt:lpstr>DATOS</vt:lpstr>
      <vt:lpstr>CC.AA.</vt:lpstr>
      <vt:lpstr>% TEMP.</vt:lpstr>
      <vt:lpstr>CONV. TEMP.</vt:lpstr>
      <vt:lpstr>CONV. TEMP. 2</vt:lpstr>
      <vt:lpstr>'% TEMP.'!Área_de_impresión</vt:lpstr>
      <vt:lpstr>'2020'!Área_de_impresión</vt:lpstr>
      <vt:lpstr>'2021'!Área_de_impresión</vt:lpstr>
      <vt:lpstr>CC.AA.!Área_de_impresión</vt:lpstr>
      <vt:lpstr>'CONV. TEMP.'!Área_de_impresión</vt:lpstr>
      <vt:lpstr>'CONV. TEMP. 2'!Área_de_impresión</vt:lpstr>
      <vt:lpstr>DATOS!Área_de_impresión</vt:lpstr>
      <vt:lpstr>INTRODUCCIÓN!Área_de_impresión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 Navarro</cp:lastModifiedBy>
  <cp:lastPrinted>2022-02-04T18:08:54Z</cp:lastPrinted>
  <dcterms:created xsi:type="dcterms:W3CDTF">2014-02-08T15:55:30Z</dcterms:created>
  <dcterms:modified xsi:type="dcterms:W3CDTF">2022-02-04T18:12:03Z</dcterms:modified>
</cp:coreProperties>
</file>